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приложение!$A$3:$F$541</definedName>
    <definedName name="_xlnm.Print_Titles" localSheetId="0">приложение!$3:$3</definedName>
    <definedName name="_xlnm.Print_Area" localSheetId="0">приложение!$A$1:$G$541</definedName>
  </definedNames>
  <calcPr calcId="145621" iterate="1"/>
</workbook>
</file>

<file path=xl/calcChain.xml><?xml version="1.0" encoding="utf-8"?>
<calcChain xmlns="http://schemas.openxmlformats.org/spreadsheetml/2006/main">
  <c r="G5" i="5" l="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40" i="5"/>
  <c r="G41" i="5"/>
  <c r="G42" i="5"/>
  <c r="G43" i="5"/>
  <c r="G44" i="5"/>
  <c r="G45" i="5"/>
  <c r="G46" i="5"/>
  <c r="G47" i="5"/>
  <c r="G48" i="5"/>
  <c r="G49" i="5"/>
  <c r="G50" i="5"/>
  <c r="G51" i="5"/>
  <c r="G52" i="5"/>
  <c r="G53" i="5"/>
  <c r="G54" i="5"/>
  <c r="G55" i="5"/>
  <c r="G56" i="5"/>
  <c r="G57" i="5"/>
  <c r="G58" i="5"/>
  <c r="G59" i="5"/>
  <c r="G60" i="5"/>
  <c r="G61" i="5"/>
  <c r="G62" i="5"/>
  <c r="G63" i="5"/>
  <c r="G65" i="5"/>
  <c r="G66" i="5"/>
  <c r="G67" i="5"/>
  <c r="G70" i="5"/>
  <c r="G71" i="5"/>
  <c r="G72" i="5"/>
  <c r="G73" i="5"/>
  <c r="G74" i="5"/>
  <c r="G75" i="5"/>
  <c r="G76" i="5"/>
  <c r="G77" i="5"/>
  <c r="G79" i="5"/>
  <c r="G80" i="5"/>
  <c r="G81" i="5"/>
  <c r="G82" i="5"/>
  <c r="G83" i="5"/>
  <c r="G84" i="5"/>
  <c r="G85" i="5"/>
  <c r="G86" i="5"/>
  <c r="G87" i="5"/>
  <c r="G88" i="5"/>
  <c r="G89" i="5"/>
  <c r="G91" i="5"/>
  <c r="G93" i="5"/>
  <c r="G94" i="5"/>
  <c r="G95" i="5"/>
  <c r="G96" i="5"/>
  <c r="G99" i="5"/>
  <c r="G102" i="5"/>
  <c r="G103" i="5"/>
  <c r="G104"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1" i="5"/>
  <c r="G162" i="5"/>
  <c r="G163" i="5"/>
  <c r="G164" i="5"/>
  <c r="G165" i="5"/>
  <c r="G166" i="5"/>
  <c r="G167" i="5"/>
  <c r="G168" i="5"/>
  <c r="G169" i="5"/>
  <c r="G170" i="5"/>
  <c r="G171" i="5"/>
  <c r="G172" i="5"/>
  <c r="G173" i="5"/>
  <c r="G174" i="5"/>
  <c r="G175" i="5"/>
  <c r="G176" i="5"/>
  <c r="G177" i="5"/>
  <c r="G180" i="5"/>
  <c r="G181" i="5"/>
  <c r="G182" i="5"/>
  <c r="G183" i="5"/>
  <c r="G184" i="5"/>
  <c r="G185" i="5"/>
  <c r="G186" i="5"/>
  <c r="G187" i="5"/>
  <c r="G188" i="5"/>
  <c r="G189" i="5"/>
  <c r="G190" i="5"/>
  <c r="G191" i="5"/>
  <c r="G192" i="5"/>
  <c r="G193" i="5"/>
  <c r="G194" i="5"/>
  <c r="G195" i="5"/>
  <c r="G196" i="5"/>
  <c r="G198" i="5"/>
  <c r="G199" i="5"/>
  <c r="G200" i="5"/>
  <c r="G201" i="5"/>
  <c r="G202" i="5"/>
  <c r="G205" i="5"/>
  <c r="G206" i="5"/>
  <c r="G207" i="5"/>
  <c r="G208" i="5"/>
  <c r="G209" i="5"/>
  <c r="G210" i="5"/>
  <c r="G211" i="5"/>
  <c r="G212" i="5"/>
  <c r="G213" i="5"/>
  <c r="G214" i="5"/>
  <c r="G215" i="5"/>
  <c r="G216" i="5"/>
  <c r="G217" i="5"/>
  <c r="G218" i="5"/>
  <c r="G219" i="5"/>
  <c r="G220" i="5"/>
  <c r="G221" i="5"/>
  <c r="G222" i="5"/>
  <c r="G224" i="5"/>
  <c r="G225" i="5"/>
  <c r="G226" i="5"/>
  <c r="G227" i="5"/>
  <c r="G228" i="5"/>
  <c r="G229" i="5"/>
  <c r="G230" i="5"/>
  <c r="G231" i="5"/>
  <c r="G232" i="5"/>
  <c r="G235" i="5"/>
  <c r="G236" i="5"/>
  <c r="G237" i="5"/>
  <c r="G238" i="5"/>
  <c r="G239" i="5"/>
  <c r="G240" i="5"/>
  <c r="G241" i="5"/>
  <c r="G242" i="5"/>
  <c r="G243" i="5"/>
  <c r="G244" i="5"/>
  <c r="G245"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8" i="5"/>
  <c r="G289" i="5"/>
  <c r="G290" i="5"/>
  <c r="G291" i="5"/>
  <c r="G292" i="5"/>
  <c r="G293" i="5"/>
  <c r="G296" i="5"/>
  <c r="G297" i="5"/>
  <c r="G298" i="5"/>
  <c r="G299" i="5"/>
  <c r="G300" i="5"/>
  <c r="G301" i="5"/>
  <c r="G302" i="5"/>
  <c r="G303" i="5"/>
  <c r="G306" i="5"/>
  <c r="G307" i="5"/>
  <c r="G312" i="5"/>
  <c r="G313" i="5"/>
  <c r="G314" i="5"/>
  <c r="G315" i="5"/>
  <c r="G316" i="5"/>
  <c r="G317" i="5"/>
  <c r="G318" i="5"/>
  <c r="G319" i="5"/>
  <c r="G320" i="5"/>
  <c r="G321" i="5"/>
  <c r="G322" i="5"/>
  <c r="G325" i="5"/>
  <c r="G326" i="5"/>
  <c r="G327" i="5"/>
  <c r="G328" i="5"/>
  <c r="G329" i="5"/>
  <c r="G330" i="5"/>
  <c r="G333" i="5"/>
  <c r="G334" i="5"/>
  <c r="G335" i="5"/>
  <c r="G336" i="5"/>
  <c r="G337" i="5"/>
  <c r="G338" i="5"/>
  <c r="G339" i="5"/>
  <c r="G340" i="5"/>
  <c r="G341" i="5"/>
  <c r="G342" i="5"/>
  <c r="G343" i="5"/>
  <c r="G344" i="5"/>
  <c r="G345" i="5"/>
  <c r="G346" i="5"/>
  <c r="G347" i="5"/>
  <c r="G348" i="5"/>
  <c r="G349" i="5"/>
  <c r="G351" i="5"/>
  <c r="G352" i="5"/>
  <c r="G364" i="5"/>
  <c r="G365" i="5"/>
  <c r="G368" i="5"/>
  <c r="G369" i="5"/>
  <c r="G372" i="5"/>
  <c r="G373" i="5"/>
  <c r="G374" i="5"/>
  <c r="G375" i="5"/>
  <c r="G376" i="5"/>
  <c r="G377" i="5"/>
  <c r="G378" i="5"/>
  <c r="G379" i="5"/>
  <c r="G380" i="5"/>
  <c r="G382" i="5"/>
  <c r="G383" i="5"/>
  <c r="G384" i="5"/>
  <c r="G385" i="5"/>
  <c r="G386" i="5"/>
  <c r="G387" i="5"/>
  <c r="G388" i="5"/>
  <c r="G389" i="5"/>
  <c r="G390" i="5"/>
  <c r="G391" i="5"/>
  <c r="G392" i="5"/>
  <c r="G393" i="5"/>
  <c r="G394" i="5"/>
  <c r="G395" i="5"/>
  <c r="G396" i="5"/>
  <c r="G397" i="5"/>
  <c r="G398" i="5"/>
  <c r="G399" i="5"/>
  <c r="G400" i="5"/>
  <c r="G401" i="5"/>
  <c r="G402" i="5"/>
  <c r="G403" i="5"/>
  <c r="G404" i="5"/>
  <c r="G405" i="5"/>
  <c r="G408" i="5"/>
  <c r="G409" i="5"/>
  <c r="G410" i="5"/>
  <c r="G411" i="5"/>
  <c r="G412" i="5"/>
  <c r="G413" i="5"/>
  <c r="G414" i="5"/>
  <c r="G415" i="5"/>
  <c r="G418" i="5"/>
  <c r="G419" i="5"/>
  <c r="G420" i="5"/>
  <c r="G421" i="5"/>
  <c r="G422" i="5"/>
  <c r="G423" i="5"/>
  <c r="G424" i="5"/>
  <c r="G425" i="5"/>
  <c r="G426" i="5"/>
  <c r="G427" i="5"/>
  <c r="G428" i="5"/>
  <c r="G430" i="5"/>
  <c r="G431" i="5"/>
  <c r="G432" i="5"/>
  <c r="G433" i="5"/>
  <c r="G434" i="5"/>
  <c r="G435" i="5"/>
  <c r="G436" i="5"/>
  <c r="G442" i="5"/>
  <c r="G443" i="5"/>
  <c r="G444" i="5"/>
  <c r="G445" i="5"/>
  <c r="G447" i="5"/>
  <c r="G448" i="5"/>
  <c r="G449" i="5"/>
  <c r="G450" i="5"/>
  <c r="G451" i="5"/>
  <c r="G452" i="5"/>
  <c r="G453" i="5"/>
  <c r="G454" i="5"/>
  <c r="G458" i="5"/>
  <c r="G459" i="5"/>
  <c r="G460" i="5"/>
  <c r="G461" i="5"/>
  <c r="G462" i="5"/>
  <c r="G468" i="5"/>
  <c r="G469" i="5"/>
  <c r="G470" i="5"/>
  <c r="G471" i="5"/>
  <c r="G472" i="5"/>
  <c r="G473" i="5"/>
  <c r="G474" i="5"/>
  <c r="G476" i="5"/>
  <c r="G477" i="5"/>
  <c r="G479" i="5"/>
  <c r="G480" i="5"/>
  <c r="G482" i="5"/>
  <c r="G484" i="5"/>
  <c r="G485" i="5"/>
  <c r="G486" i="5"/>
  <c r="G487" i="5"/>
  <c r="G488" i="5"/>
  <c r="G489" i="5"/>
  <c r="G490" i="5"/>
  <c r="G491" i="5"/>
  <c r="G492" i="5"/>
  <c r="G493" i="5"/>
  <c r="G495" i="5"/>
  <c r="G498" i="5"/>
  <c r="G500" i="5"/>
  <c r="G501" i="5"/>
  <c r="G503" i="5"/>
  <c r="G506" i="5"/>
  <c r="G507" i="5"/>
  <c r="G509" i="5"/>
  <c r="G510" i="5"/>
  <c r="G511" i="5"/>
  <c r="G513" i="5"/>
  <c r="G514" i="5"/>
  <c r="G515" i="5"/>
  <c r="G516" i="5"/>
  <c r="G517" i="5"/>
  <c r="G518" i="5"/>
  <c r="G519" i="5"/>
  <c r="G520" i="5"/>
  <c r="G521" i="5"/>
  <c r="G522" i="5"/>
  <c r="G523" i="5"/>
  <c r="G524" i="5"/>
  <c r="G525" i="5"/>
  <c r="G526" i="5"/>
  <c r="G527" i="5"/>
  <c r="G528" i="5"/>
  <c r="G530" i="5"/>
  <c r="G531" i="5"/>
  <c r="G536" i="5"/>
  <c r="G537" i="5"/>
  <c r="G538" i="5"/>
  <c r="G539" i="5"/>
  <c r="G540" i="5"/>
  <c r="G541" i="5"/>
  <c r="G4" i="5"/>
  <c r="C220" i="5"/>
  <c r="D220" i="5"/>
  <c r="C181" i="5"/>
  <c r="D181" i="5"/>
  <c r="C180" i="5"/>
  <c r="D180" i="5"/>
  <c r="C132" i="5"/>
  <c r="D132" i="5"/>
  <c r="C67" i="5"/>
  <c r="D67" i="5"/>
  <c r="C45" i="5"/>
  <c r="D45" i="5"/>
  <c r="C42" i="5"/>
  <c r="D42" i="5"/>
  <c r="C17" i="5"/>
  <c r="D17" i="5"/>
  <c r="C486" i="5"/>
  <c r="C470" i="5"/>
  <c r="D444" i="5"/>
  <c r="E444" i="5"/>
  <c r="C444" i="5"/>
  <c r="D442" i="5"/>
  <c r="E442" i="5"/>
  <c r="C442" i="5"/>
  <c r="D410" i="5"/>
  <c r="E410" i="5"/>
  <c r="C410" i="5"/>
  <c r="D404" i="5"/>
  <c r="E404" i="5"/>
  <c r="C404" i="5"/>
  <c r="D401" i="5"/>
  <c r="E401" i="5"/>
  <c r="C401" i="5"/>
  <c r="D399" i="5"/>
  <c r="E399" i="5"/>
  <c r="C399" i="5"/>
  <c r="D397" i="5"/>
  <c r="E397" i="5"/>
  <c r="C397" i="5"/>
  <c r="D387" i="5"/>
  <c r="E387" i="5"/>
  <c r="C387" i="5"/>
  <c r="D368" i="5"/>
  <c r="E368" i="5"/>
  <c r="C368" i="5"/>
  <c r="D351" i="5"/>
  <c r="E351" i="5"/>
  <c r="C351" i="5"/>
  <c r="D333" i="5"/>
  <c r="E333" i="5"/>
  <c r="C333" i="5"/>
  <c r="D321" i="5"/>
  <c r="E321" i="5"/>
  <c r="C321" i="5"/>
  <c r="D314" i="5"/>
  <c r="E314" i="5"/>
  <c r="C314" i="5"/>
  <c r="D284" i="5"/>
  <c r="E284" i="5"/>
  <c r="C284" i="5"/>
  <c r="D278" i="5"/>
  <c r="E278" i="5"/>
  <c r="C278" i="5"/>
  <c r="D270" i="5"/>
  <c r="E270" i="5"/>
  <c r="C270" i="5"/>
  <c r="D266" i="5"/>
  <c r="E266" i="5"/>
  <c r="C266" i="5"/>
  <c r="C226" i="5"/>
  <c r="C214" i="5"/>
  <c r="C196" i="5"/>
  <c r="C190" i="5"/>
  <c r="C109" i="5"/>
  <c r="C102" i="5"/>
  <c r="C485" i="5" l="1"/>
  <c r="C471" i="5"/>
  <c r="C469" i="5" s="1"/>
  <c r="C468" i="5" s="1"/>
  <c r="C464" i="5"/>
  <c r="C463" i="5" s="1"/>
  <c r="C460" i="5"/>
  <c r="C461" i="5"/>
  <c r="C458" i="5"/>
  <c r="C455" i="5"/>
  <c r="C453" i="5"/>
  <c r="C451" i="5"/>
  <c r="C449" i="5"/>
  <c r="C447" i="5"/>
  <c r="C421" i="5" s="1"/>
  <c r="C440" i="5"/>
  <c r="C437" i="5"/>
  <c r="C435" i="5"/>
  <c r="C433" i="5"/>
  <c r="C430" i="5"/>
  <c r="C427" i="5"/>
  <c r="C424" i="5"/>
  <c r="C418" i="5"/>
  <c r="C416" i="5"/>
  <c r="C414" i="5"/>
  <c r="C412" i="5"/>
  <c r="C408" i="5"/>
  <c r="C406" i="5"/>
  <c r="C395" i="5"/>
  <c r="C393" i="5"/>
  <c r="C391" i="5"/>
  <c r="C389" i="5"/>
  <c r="C385" i="5"/>
  <c r="C383" i="5"/>
  <c r="C379" i="5"/>
  <c r="C377" i="5"/>
  <c r="C375" i="5"/>
  <c r="C372" i="5"/>
  <c r="C370" i="5"/>
  <c r="C366" i="5"/>
  <c r="C364" i="5"/>
  <c r="C362" i="5"/>
  <c r="C360" i="5"/>
  <c r="C358" i="5"/>
  <c r="C356" i="5"/>
  <c r="C354" i="5"/>
  <c r="C350" i="5"/>
  <c r="C347" i="5"/>
  <c r="C344" i="5"/>
  <c r="C341" i="5"/>
  <c r="C339" i="5"/>
  <c r="C337" i="5"/>
  <c r="C335" i="5"/>
  <c r="C331" i="5"/>
  <c r="C329" i="5"/>
  <c r="C327" i="5"/>
  <c r="C325" i="5"/>
  <c r="C323" i="5"/>
  <c r="C319" i="5"/>
  <c r="C317" i="5"/>
  <c r="C310" i="5"/>
  <c r="C308" i="5"/>
  <c r="C306" i="5"/>
  <c r="C304" i="5"/>
  <c r="C302" i="5"/>
  <c r="C299" i="5"/>
  <c r="C297" i="5"/>
  <c r="C294" i="5"/>
  <c r="C292" i="5"/>
  <c r="C290" i="5"/>
  <c r="C288" i="5"/>
  <c r="C286" i="5"/>
  <c r="C282" i="5"/>
  <c r="C280" i="5"/>
  <c r="C276" i="5"/>
  <c r="C274" i="5"/>
  <c r="C272" i="5"/>
  <c r="C268" i="5"/>
  <c r="C264" i="5"/>
  <c r="C262" i="5"/>
  <c r="C260" i="5"/>
  <c r="C258" i="5"/>
  <c r="C256" i="5"/>
  <c r="C252" i="5"/>
  <c r="C250" i="5"/>
  <c r="C248" i="5"/>
  <c r="C246" i="5"/>
  <c r="C242" i="5"/>
  <c r="C240" i="5"/>
  <c r="C235" i="5"/>
  <c r="D235" i="5"/>
  <c r="C233" i="5"/>
  <c r="C232" i="5" s="1"/>
  <c r="D233" i="5"/>
  <c r="D232" i="5" s="1"/>
  <c r="C230" i="5"/>
  <c r="C229" i="5" s="1"/>
  <c r="C224" i="5"/>
  <c r="D224" i="5"/>
  <c r="C221" i="5"/>
  <c r="D221" i="5"/>
  <c r="C218" i="5"/>
  <c r="D218" i="5"/>
  <c r="C216" i="5"/>
  <c r="C212" i="5"/>
  <c r="C210" i="5"/>
  <c r="C207" i="5"/>
  <c r="C205" i="5"/>
  <c r="C203" i="5"/>
  <c r="D203" i="5"/>
  <c r="C201" i="5"/>
  <c r="C199" i="5"/>
  <c r="D196" i="5"/>
  <c r="C194" i="5"/>
  <c r="C188" i="5"/>
  <c r="C186" i="5"/>
  <c r="C184" i="5"/>
  <c r="C182" i="5"/>
  <c r="C178" i="5"/>
  <c r="D178" i="5"/>
  <c r="C176" i="5"/>
  <c r="C175" i="5" s="1"/>
  <c r="C173" i="5"/>
  <c r="C172" i="5" s="1"/>
  <c r="C170" i="5"/>
  <c r="C167" i="5"/>
  <c r="C163" i="5"/>
  <c r="C161" i="5"/>
  <c r="C157" i="5"/>
  <c r="C155" i="5"/>
  <c r="C151" i="5" s="1"/>
  <c r="C146" i="5"/>
  <c r="C145" i="5" s="1"/>
  <c r="C143" i="5"/>
  <c r="C140" i="5"/>
  <c r="C135" i="5"/>
  <c r="C129" i="5"/>
  <c r="C128" i="5" s="1"/>
  <c r="C126" i="5"/>
  <c r="C125" i="5" s="1"/>
  <c r="C123" i="5"/>
  <c r="C121" i="5"/>
  <c r="C119" i="5"/>
  <c r="C115" i="5"/>
  <c r="C116" i="5"/>
  <c r="C113" i="5"/>
  <c r="D109" i="5"/>
  <c r="C107" i="5"/>
  <c r="D107" i="5"/>
  <c r="D102" i="5"/>
  <c r="C100" i="5"/>
  <c r="D100" i="5"/>
  <c r="C97" i="5"/>
  <c r="C96" i="5" s="1"/>
  <c r="D97" i="5"/>
  <c r="D96" i="5"/>
  <c r="D95" i="5"/>
  <c r="C92" i="5"/>
  <c r="D92" i="5"/>
  <c r="C83" i="5"/>
  <c r="C80" i="5"/>
  <c r="C74" i="5"/>
  <c r="C71" i="5" s="1"/>
  <c r="C68" i="5"/>
  <c r="D68" i="5"/>
  <c r="C65" i="5"/>
  <c r="C61" i="5"/>
  <c r="C56" i="5"/>
  <c r="C53" i="5"/>
  <c r="C49" i="5"/>
  <c r="D49" i="5"/>
  <c r="C36" i="5"/>
  <c r="C33" i="5"/>
  <c r="C30" i="5"/>
  <c r="C27" i="5"/>
  <c r="C20" i="5"/>
  <c r="C10" i="5"/>
  <c r="C7" i="5"/>
  <c r="C6" i="5" s="1"/>
  <c r="C245" i="5" l="1"/>
  <c r="C209" i="5"/>
  <c r="C374" i="5"/>
  <c r="C239" i="5"/>
  <c r="D91" i="5"/>
  <c r="C139" i="5"/>
  <c r="C131" i="5" s="1"/>
  <c r="C118" i="5"/>
  <c r="C112" i="5" s="1"/>
  <c r="C95" i="5"/>
  <c r="C52" i="5"/>
  <c r="C166" i="5"/>
  <c r="C165" i="5" s="1"/>
  <c r="C159" i="5"/>
  <c r="C150" i="5" s="1"/>
  <c r="C91" i="5"/>
  <c r="C60" i="5"/>
  <c r="C41" i="5"/>
  <c r="C40" i="5" s="1"/>
  <c r="C16" i="5"/>
  <c r="C5" i="5"/>
  <c r="E466" i="5"/>
  <c r="F439" i="5"/>
  <c r="F429" i="5"/>
  <c r="F287" i="5"/>
  <c r="F295" i="5"/>
  <c r="F363" i="5"/>
  <c r="E362" i="5"/>
  <c r="D362" i="5"/>
  <c r="E294" i="5"/>
  <c r="F294" i="5" s="1"/>
  <c r="D294" i="5"/>
  <c r="E286" i="5"/>
  <c r="F286" i="5" s="1"/>
  <c r="D286" i="5"/>
  <c r="F244" i="5"/>
  <c r="E221" i="5"/>
  <c r="E107" i="5"/>
  <c r="E102" i="5"/>
  <c r="C238" i="5" l="1"/>
  <c r="C237" i="5"/>
  <c r="C4" i="5"/>
  <c r="F362" i="5"/>
  <c r="F540" i="5"/>
  <c r="F535" i="5"/>
  <c r="F532" i="5"/>
  <c r="F533" i="5"/>
  <c r="F526" i="5"/>
  <c r="F527" i="5"/>
  <c r="F520" i="5"/>
  <c r="F512" i="5"/>
  <c r="F510" i="5"/>
  <c r="F509" i="5"/>
  <c r="F506" i="5"/>
  <c r="F507" i="5"/>
  <c r="F508" i="5"/>
  <c r="F505" i="5"/>
  <c r="F500" i="5"/>
  <c r="F496" i="5"/>
  <c r="F497" i="5"/>
  <c r="F499" i="5"/>
  <c r="D486" i="5"/>
  <c r="E486" i="5"/>
  <c r="F481" i="5"/>
  <c r="F483" i="5"/>
  <c r="F484" i="5"/>
  <c r="F477" i="5"/>
  <c r="F472" i="5"/>
  <c r="F473" i="5"/>
  <c r="F474" i="5"/>
  <c r="D471" i="5"/>
  <c r="E471" i="5"/>
  <c r="F471" i="5" s="1"/>
  <c r="F457" i="5"/>
  <c r="F446" i="5"/>
  <c r="F373" i="5"/>
  <c r="E372" i="5"/>
  <c r="F372" i="5" s="1"/>
  <c r="D372" i="5"/>
  <c r="F359" i="5"/>
  <c r="E358" i="5"/>
  <c r="D358" i="5"/>
  <c r="F251" i="5"/>
  <c r="E250" i="5"/>
  <c r="D250" i="5"/>
  <c r="E224" i="5"/>
  <c r="E218" i="5"/>
  <c r="F193" i="5"/>
  <c r="E178" i="5"/>
  <c r="E126" i="5"/>
  <c r="E97" i="5"/>
  <c r="E96" i="5" s="1"/>
  <c r="E68" i="5"/>
  <c r="E61" i="5"/>
  <c r="D10" i="5"/>
  <c r="E10" i="5"/>
  <c r="C541" i="5" l="1"/>
  <c r="F250" i="5"/>
  <c r="F358" i="5"/>
  <c r="E470" i="5"/>
  <c r="F15" i="5"/>
  <c r="F534" i="5" l="1"/>
  <c r="F525" i="5"/>
  <c r="F516" i="5"/>
  <c r="F502" i="5"/>
  <c r="F478" i="5"/>
  <c r="F465" i="5"/>
  <c r="E464" i="5"/>
  <c r="D464" i="5"/>
  <c r="D463" i="5" s="1"/>
  <c r="F456" i="5"/>
  <c r="E455" i="5"/>
  <c r="D455" i="5"/>
  <c r="F448" i="5"/>
  <c r="E447" i="5"/>
  <c r="D447" i="5"/>
  <c r="F371" i="5"/>
  <c r="D370" i="5"/>
  <c r="F361" i="5"/>
  <c r="E360" i="5"/>
  <c r="D360" i="5"/>
  <c r="F357" i="5"/>
  <c r="E356" i="5"/>
  <c r="D356" i="5"/>
  <c r="F355" i="5"/>
  <c r="E354" i="5"/>
  <c r="D354" i="5"/>
  <c r="F353" i="5"/>
  <c r="E350" i="5"/>
  <c r="D350" i="5"/>
  <c r="F309" i="5"/>
  <c r="F311" i="5"/>
  <c r="E308" i="5"/>
  <c r="D308" i="5"/>
  <c r="E310" i="5"/>
  <c r="F310" i="5" s="1"/>
  <c r="D310" i="5"/>
  <c r="F305" i="5"/>
  <c r="E304" i="5"/>
  <c r="D304" i="5"/>
  <c r="F249" i="5"/>
  <c r="E248" i="5"/>
  <c r="D248" i="5"/>
  <c r="F247" i="5"/>
  <c r="E246" i="5"/>
  <c r="D246" i="5"/>
  <c r="E226" i="5"/>
  <c r="F208" i="5"/>
  <c r="D207" i="5"/>
  <c r="E203" i="5"/>
  <c r="F202" i="5"/>
  <c r="D201" i="5"/>
  <c r="E196" i="5"/>
  <c r="E190" i="5"/>
  <c r="F168" i="5"/>
  <c r="D167" i="5"/>
  <c r="F117" i="5"/>
  <c r="D116" i="5"/>
  <c r="D115" i="5" s="1"/>
  <c r="E109" i="5"/>
  <c r="E100" i="5"/>
  <c r="E95" i="5" s="1"/>
  <c r="F90" i="5"/>
  <c r="F308" i="5" l="1"/>
  <c r="F354" i="5"/>
  <c r="F455" i="5"/>
  <c r="F447" i="5"/>
  <c r="F464" i="5"/>
  <c r="E463" i="5"/>
  <c r="F463" i="5" s="1"/>
  <c r="F360" i="5"/>
  <c r="F350" i="5"/>
  <c r="F356" i="5"/>
  <c r="F304" i="5"/>
  <c r="F248" i="5"/>
  <c r="F246" i="5"/>
  <c r="E370" i="5"/>
  <c r="F370" i="5" s="1"/>
  <c r="E220" i="5"/>
  <c r="E167" i="5"/>
  <c r="F167" i="5" s="1"/>
  <c r="E235" i="5" l="1"/>
  <c r="E116" i="5"/>
  <c r="E92" i="5"/>
  <c r="E91" i="5" s="1"/>
  <c r="F51" i="5"/>
  <c r="E115" i="5" l="1"/>
  <c r="F115" i="5" s="1"/>
  <c r="F116" i="5"/>
  <c r="F501" i="5"/>
  <c r="F452" i="5"/>
  <c r="E451" i="5"/>
  <c r="D451" i="5"/>
  <c r="F436" i="5"/>
  <c r="D435" i="5"/>
  <c r="F434" i="5"/>
  <c r="E433" i="5"/>
  <c r="D433" i="5"/>
  <c r="D470" i="5" l="1"/>
  <c r="F451" i="5"/>
  <c r="F433" i="5"/>
  <c r="F384" i="5"/>
  <c r="E383" i="5"/>
  <c r="D383" i="5"/>
  <c r="F376" i="5"/>
  <c r="E375" i="5"/>
  <c r="D375" i="5"/>
  <c r="F313" i="5"/>
  <c r="F303" i="5"/>
  <c r="D302" i="5"/>
  <c r="F298" i="5"/>
  <c r="E297" i="5"/>
  <c r="D297" i="5"/>
  <c r="F227" i="5"/>
  <c r="D226" i="5"/>
  <c r="F206" i="5"/>
  <c r="E205" i="5"/>
  <c r="D205" i="5"/>
  <c r="E201" i="5"/>
  <c r="F201" i="5" s="1"/>
  <c r="D469" i="5" l="1"/>
  <c r="D468" i="5" s="1"/>
  <c r="F383" i="5"/>
  <c r="F375" i="5"/>
  <c r="F297" i="5"/>
  <c r="F205" i="5"/>
  <c r="F154" i="5"/>
  <c r="E435" i="5" l="1"/>
  <c r="F435" i="5" s="1"/>
  <c r="E323" i="5"/>
  <c r="E302" i="5"/>
  <c r="F302" i="5" l="1"/>
  <c r="E129" i="5"/>
  <c r="E65" i="5"/>
  <c r="F114" i="5" l="1"/>
  <c r="F226" i="5" l="1"/>
  <c r="F137" i="5"/>
  <c r="F521" i="5"/>
  <c r="E461" i="5"/>
  <c r="F417" i="5"/>
  <c r="E416" i="5"/>
  <c r="D416" i="5"/>
  <c r="F367" i="5"/>
  <c r="E366" i="5"/>
  <c r="D366" i="5"/>
  <c r="F348" i="5"/>
  <c r="E347" i="5"/>
  <c r="D347" i="5"/>
  <c r="F328" i="5"/>
  <c r="E327" i="5"/>
  <c r="D327" i="5"/>
  <c r="F320" i="5"/>
  <c r="F324" i="5"/>
  <c r="D323" i="5"/>
  <c r="E319" i="5"/>
  <c r="D319" i="5"/>
  <c r="F316" i="5"/>
  <c r="E306" i="5"/>
  <c r="D306" i="5"/>
  <c r="F300" i="5"/>
  <c r="F301" i="5"/>
  <c r="F307" i="5"/>
  <c r="E299" i="5"/>
  <c r="D299" i="5"/>
  <c r="F416" i="5" l="1"/>
  <c r="F366" i="5"/>
  <c r="F347" i="5"/>
  <c r="F306" i="5"/>
  <c r="F319" i="5"/>
  <c r="F323" i="5"/>
  <c r="F299" i="5"/>
  <c r="F327" i="5"/>
  <c r="F296" i="5" l="1"/>
  <c r="F293" i="5"/>
  <c r="E292" i="5"/>
  <c r="D292" i="5"/>
  <c r="F291" i="5"/>
  <c r="E290" i="5"/>
  <c r="D290" i="5"/>
  <c r="F277" i="5"/>
  <c r="E276" i="5"/>
  <c r="D276" i="5"/>
  <c r="F265" i="5"/>
  <c r="E264" i="5"/>
  <c r="D264" i="5"/>
  <c r="F231" i="5"/>
  <c r="E230" i="5"/>
  <c r="D230" i="5"/>
  <c r="D229" i="5" s="1"/>
  <c r="F217" i="5"/>
  <c r="F211" i="5"/>
  <c r="F213" i="5"/>
  <c r="E216" i="5"/>
  <c r="D216" i="5"/>
  <c r="E212" i="5"/>
  <c r="D212" i="5"/>
  <c r="E210" i="5"/>
  <c r="E209" i="5" s="1"/>
  <c r="D210" i="5"/>
  <c r="D209" i="5" s="1"/>
  <c r="F200" i="5"/>
  <c r="F189" i="5"/>
  <c r="F191" i="5"/>
  <c r="F195" i="5"/>
  <c r="F183" i="5"/>
  <c r="F185" i="5"/>
  <c r="F187" i="5"/>
  <c r="D190" i="5"/>
  <c r="E199" i="5"/>
  <c r="D199" i="5"/>
  <c r="E194" i="5"/>
  <c r="D194" i="5"/>
  <c r="E188" i="5"/>
  <c r="D188" i="5"/>
  <c r="E186" i="5"/>
  <c r="D186" i="5"/>
  <c r="E184" i="5"/>
  <c r="D184" i="5"/>
  <c r="E182" i="5"/>
  <c r="D182" i="5"/>
  <c r="F162" i="5"/>
  <c r="D161" i="5"/>
  <c r="D135" i="5"/>
  <c r="F85" i="5"/>
  <c r="E181" i="5" l="1"/>
  <c r="F220" i="5"/>
  <c r="F184" i="5"/>
  <c r="F186" i="5"/>
  <c r="F182" i="5"/>
  <c r="F209" i="5"/>
  <c r="F292" i="5"/>
  <c r="F276" i="5"/>
  <c r="F290" i="5"/>
  <c r="F264" i="5"/>
  <c r="F188" i="5"/>
  <c r="F216" i="5"/>
  <c r="F190" i="5"/>
  <c r="F194" i="5"/>
  <c r="F199" i="5"/>
  <c r="F210" i="5"/>
  <c r="F212" i="5"/>
  <c r="F230" i="5"/>
  <c r="E229" i="5"/>
  <c r="F229" i="5" l="1"/>
  <c r="F181" i="5"/>
  <c r="E36" i="5" l="1"/>
  <c r="D36" i="5"/>
  <c r="F38" i="5"/>
  <c r="E33" i="5"/>
  <c r="D33" i="5"/>
  <c r="F35" i="5"/>
  <c r="E30" i="5"/>
  <c r="D30" i="5"/>
  <c r="F32" i="5"/>
  <c r="E27" i="5"/>
  <c r="D27" i="5"/>
  <c r="F29" i="5"/>
  <c r="F26" i="5"/>
  <c r="F25" i="5"/>
  <c r="F23" i="5"/>
  <c r="E20" i="5" l="1"/>
  <c r="E17" i="5" s="1"/>
  <c r="D20" i="5"/>
  <c r="E16" i="5" l="1"/>
  <c r="F450" i="5"/>
  <c r="E449" i="5"/>
  <c r="D449" i="5"/>
  <c r="E385" i="5"/>
  <c r="E161" i="5"/>
  <c r="F130" i="5"/>
  <c r="F8" i="5"/>
  <c r="F9" i="5"/>
  <c r="F11" i="5"/>
  <c r="F12" i="5"/>
  <c r="F13" i="5"/>
  <c r="F14" i="5"/>
  <c r="F18" i="5"/>
  <c r="F19" i="5"/>
  <c r="F21" i="5"/>
  <c r="F22" i="5"/>
  <c r="F28" i="5"/>
  <c r="F31" i="5"/>
  <c r="F34" i="5"/>
  <c r="F37" i="5"/>
  <c r="F43" i="5"/>
  <c r="F46" i="5"/>
  <c r="F54" i="5"/>
  <c r="F55" i="5"/>
  <c r="F57" i="5"/>
  <c r="F58" i="5"/>
  <c r="F59" i="5"/>
  <c r="F62" i="5"/>
  <c r="F63" i="5"/>
  <c r="F66" i="5"/>
  <c r="F70" i="5"/>
  <c r="F72" i="5"/>
  <c r="F73" i="5"/>
  <c r="F75" i="5"/>
  <c r="F76" i="5"/>
  <c r="F77" i="5"/>
  <c r="F78" i="5"/>
  <c r="F79" i="5"/>
  <c r="F81" i="5"/>
  <c r="F82" i="5"/>
  <c r="F84" i="5"/>
  <c r="F86" i="5"/>
  <c r="F87" i="5"/>
  <c r="F88" i="5"/>
  <c r="F89" i="5"/>
  <c r="F120" i="5"/>
  <c r="F122" i="5"/>
  <c r="F124" i="5"/>
  <c r="F127" i="5"/>
  <c r="F133" i="5"/>
  <c r="F134" i="5"/>
  <c r="F136" i="5"/>
  <c r="F141" i="5"/>
  <c r="F142" i="5"/>
  <c r="F144" i="5"/>
  <c r="F147" i="5"/>
  <c r="F148" i="5"/>
  <c r="F149" i="5"/>
  <c r="F152" i="5"/>
  <c r="F153" i="5"/>
  <c r="F156" i="5"/>
  <c r="F158" i="5"/>
  <c r="F164" i="5"/>
  <c r="F171" i="5"/>
  <c r="F174" i="5"/>
  <c r="F177" i="5"/>
  <c r="F241" i="5"/>
  <c r="F243" i="5"/>
  <c r="F253" i="5"/>
  <c r="F254" i="5"/>
  <c r="F255" i="5"/>
  <c r="F257" i="5"/>
  <c r="F259" i="5"/>
  <c r="F261" i="5"/>
  <c r="F263" i="5"/>
  <c r="F269" i="5"/>
  <c r="F273" i="5"/>
  <c r="F275" i="5"/>
  <c r="F281" i="5"/>
  <c r="F283" i="5"/>
  <c r="F289" i="5"/>
  <c r="F312" i="5"/>
  <c r="F318" i="5"/>
  <c r="F326" i="5"/>
  <c r="F330" i="5"/>
  <c r="F332" i="5"/>
  <c r="F336" i="5"/>
  <c r="F338" i="5"/>
  <c r="F340" i="5"/>
  <c r="F342" i="5"/>
  <c r="F343" i="5"/>
  <c r="F345" i="5"/>
  <c r="F349" i="5"/>
  <c r="F365" i="5"/>
  <c r="F378" i="5"/>
  <c r="F380" i="5"/>
  <c r="F381" i="5"/>
  <c r="F382" i="5"/>
  <c r="F386" i="5"/>
  <c r="F390" i="5"/>
  <c r="F392" i="5"/>
  <c r="F394" i="5"/>
  <c r="F396" i="5"/>
  <c r="F403" i="5"/>
  <c r="F407" i="5"/>
  <c r="F409" i="5"/>
  <c r="F413" i="5"/>
  <c r="F415" i="5"/>
  <c r="F419" i="5"/>
  <c r="F420" i="5"/>
  <c r="F422" i="5"/>
  <c r="F423" i="5"/>
  <c r="F425" i="5"/>
  <c r="F426" i="5"/>
  <c r="F428" i="5"/>
  <c r="F431" i="5"/>
  <c r="F438" i="5"/>
  <c r="F441" i="5"/>
  <c r="F454" i="5"/>
  <c r="F459" i="5"/>
  <c r="F462" i="5"/>
  <c r="F522" i="5"/>
  <c r="F524" i="5"/>
  <c r="D485" i="5"/>
  <c r="F470" i="5"/>
  <c r="E460" i="5"/>
  <c r="D461" i="5"/>
  <c r="F461" i="5" s="1"/>
  <c r="E458" i="5"/>
  <c r="D458" i="5"/>
  <c r="E453" i="5"/>
  <c r="D453" i="5"/>
  <c r="E440" i="5"/>
  <c r="D440" i="5"/>
  <c r="E437" i="5"/>
  <c r="D437" i="5"/>
  <c r="E430" i="5"/>
  <c r="D430" i="5"/>
  <c r="E427" i="5"/>
  <c r="D427" i="5"/>
  <c r="E424" i="5"/>
  <c r="D424" i="5"/>
  <c r="E418" i="5"/>
  <c r="D418" i="5"/>
  <c r="E414" i="5"/>
  <c r="D414" i="5"/>
  <c r="E412" i="5"/>
  <c r="D412" i="5"/>
  <c r="E408" i="5"/>
  <c r="D408" i="5"/>
  <c r="E406" i="5"/>
  <c r="D406" i="5"/>
  <c r="E395" i="5"/>
  <c r="D395" i="5"/>
  <c r="E393" i="5"/>
  <c r="D393" i="5"/>
  <c r="E391" i="5"/>
  <c r="D391" i="5"/>
  <c r="E389" i="5"/>
  <c r="D389" i="5"/>
  <c r="D385" i="5"/>
  <c r="E379" i="5"/>
  <c r="D379" i="5"/>
  <c r="E377" i="5"/>
  <c r="D377" i="5"/>
  <c r="E364" i="5"/>
  <c r="D364" i="5"/>
  <c r="E344" i="5"/>
  <c r="D344" i="5"/>
  <c r="E341" i="5"/>
  <c r="E339" i="5"/>
  <c r="D339" i="5"/>
  <c r="E337" i="5"/>
  <c r="D337" i="5"/>
  <c r="E335" i="5"/>
  <c r="D335" i="5"/>
  <c r="E331" i="5"/>
  <c r="D331" i="5"/>
  <c r="E329" i="5"/>
  <c r="D329" i="5"/>
  <c r="E325" i="5"/>
  <c r="D325" i="5"/>
  <c r="E317" i="5"/>
  <c r="D317" i="5"/>
  <c r="E288" i="5"/>
  <c r="D288" i="5"/>
  <c r="E282" i="5"/>
  <c r="D282" i="5"/>
  <c r="E280" i="5"/>
  <c r="D280" i="5"/>
  <c r="E274" i="5"/>
  <c r="D274" i="5"/>
  <c r="E272" i="5"/>
  <c r="D272" i="5"/>
  <c r="E268" i="5"/>
  <c r="D268" i="5"/>
  <c r="E262" i="5"/>
  <c r="D262" i="5"/>
  <c r="E260" i="5"/>
  <c r="D260" i="5"/>
  <c r="E258" i="5"/>
  <c r="D258" i="5"/>
  <c r="E256" i="5"/>
  <c r="D256" i="5"/>
  <c r="E252" i="5"/>
  <c r="D252" i="5"/>
  <c r="E242" i="5"/>
  <c r="D242" i="5"/>
  <c r="E240" i="5"/>
  <c r="E239" i="5" s="1"/>
  <c r="D240" i="5"/>
  <c r="D239" i="5" s="1"/>
  <c r="E233" i="5"/>
  <c r="E232" i="5" s="1"/>
  <c r="E207" i="5"/>
  <c r="E180" i="5" s="1"/>
  <c r="E176" i="5"/>
  <c r="E175" i="5" s="1"/>
  <c r="E173" i="5"/>
  <c r="E172" i="5" s="1"/>
  <c r="E170" i="5"/>
  <c r="E166" i="5" s="1"/>
  <c r="E163" i="5"/>
  <c r="E157" i="5"/>
  <c r="E155" i="5"/>
  <c r="E146" i="5"/>
  <c r="E145" i="5" s="1"/>
  <c r="E143" i="5"/>
  <c r="E140" i="5"/>
  <c r="D140" i="5"/>
  <c r="E135" i="5"/>
  <c r="E132" i="5" s="1"/>
  <c r="E128" i="5"/>
  <c r="E125" i="5"/>
  <c r="E123" i="5"/>
  <c r="E121" i="5"/>
  <c r="E119" i="5"/>
  <c r="E113" i="5"/>
  <c r="E83" i="5"/>
  <c r="E80" i="5"/>
  <c r="E74" i="5"/>
  <c r="E71" i="5" s="1"/>
  <c r="E56" i="5"/>
  <c r="E53" i="5"/>
  <c r="E49" i="5"/>
  <c r="E45" i="5"/>
  <c r="E42" i="5"/>
  <c r="F33" i="5"/>
  <c r="E7" i="5"/>
  <c r="E6" i="5" s="1"/>
  <c r="D7" i="5"/>
  <c r="D6" i="5" s="1"/>
  <c r="D341" i="5"/>
  <c r="D146" i="5"/>
  <c r="D145" i="5" s="1"/>
  <c r="D80" i="5"/>
  <c r="D61" i="5"/>
  <c r="D56" i="5"/>
  <c r="D53" i="5"/>
  <c r="F20" i="5"/>
  <c r="D460" i="5"/>
  <c r="D176" i="5"/>
  <c r="D175" i="5" s="1"/>
  <c r="D173" i="5"/>
  <c r="D172" i="5" s="1"/>
  <c r="D170" i="5"/>
  <c r="D163" i="5"/>
  <c r="D159" i="5" s="1"/>
  <c r="D157" i="5"/>
  <c r="D155" i="5"/>
  <c r="D143" i="5"/>
  <c r="D129" i="5"/>
  <c r="D128" i="5" s="1"/>
  <c r="D126" i="5"/>
  <c r="D125" i="5" s="1"/>
  <c r="D123" i="5"/>
  <c r="D121" i="5"/>
  <c r="D119" i="5"/>
  <c r="D113" i="5"/>
  <c r="D83" i="5"/>
  <c r="D74" i="5"/>
  <c r="D71" i="5" s="1"/>
  <c r="D65" i="5"/>
  <c r="F65" i="5" s="1"/>
  <c r="F30" i="5"/>
  <c r="E485" i="5"/>
  <c r="F432" i="5"/>
  <c r="D421" i="5" l="1"/>
  <c r="E421" i="5"/>
  <c r="D245" i="5"/>
  <c r="E245" i="5"/>
  <c r="D41" i="5"/>
  <c r="E41" i="5"/>
  <c r="E40" i="5" s="1"/>
  <c r="F161" i="5"/>
  <c r="E159" i="5"/>
  <c r="F159" i="5" s="1"/>
  <c r="E151" i="5"/>
  <c r="E374" i="5"/>
  <c r="D374" i="5"/>
  <c r="D237" i="5" s="1"/>
  <c r="F393" i="5"/>
  <c r="F406" i="5"/>
  <c r="F207" i="5"/>
  <c r="F460" i="5"/>
  <c r="F268" i="5"/>
  <c r="F418" i="5"/>
  <c r="F458" i="5"/>
  <c r="F170" i="5"/>
  <c r="D166" i="5"/>
  <c r="F80" i="5"/>
  <c r="F274" i="5"/>
  <c r="F288" i="5"/>
  <c r="F379" i="5"/>
  <c r="F412" i="5"/>
  <c r="F440" i="5"/>
  <c r="F341" i="5"/>
  <c r="F385" i="5"/>
  <c r="F135" i="5"/>
  <c r="F173" i="5"/>
  <c r="F123" i="5"/>
  <c r="F157" i="5"/>
  <c r="D151" i="5"/>
  <c r="D150" i="5" s="1"/>
  <c r="F163" i="5"/>
  <c r="F155" i="5"/>
  <c r="E67" i="5"/>
  <c r="F56" i="5"/>
  <c r="F239" i="5"/>
  <c r="F272" i="5"/>
  <c r="F364" i="5"/>
  <c r="F389" i="5"/>
  <c r="F408" i="5"/>
  <c r="F414" i="5"/>
  <c r="F427" i="5"/>
  <c r="F430" i="5"/>
  <c r="F453" i="5"/>
  <c r="F53" i="5"/>
  <c r="F113" i="5"/>
  <c r="F437" i="5"/>
  <c r="F7" i="5"/>
  <c r="F486" i="5"/>
  <c r="F140" i="5"/>
  <c r="F128" i="5"/>
  <c r="F10" i="5"/>
  <c r="D60" i="5"/>
  <c r="F61" i="5"/>
  <c r="F74" i="5"/>
  <c r="F129" i="5"/>
  <c r="F242" i="5"/>
  <c r="F344" i="5"/>
  <c r="F377" i="5"/>
  <c r="E469" i="5"/>
  <c r="F469" i="5" s="1"/>
  <c r="F240" i="5"/>
  <c r="D139" i="5"/>
  <c r="D131" i="5" s="1"/>
  <c r="F42" i="5"/>
  <c r="F121" i="5"/>
  <c r="E60" i="5"/>
  <c r="F83" i="5"/>
  <c r="F146" i="5"/>
  <c r="F143" i="5"/>
  <c r="F317" i="5"/>
  <c r="F258" i="5"/>
  <c r="F280" i="5"/>
  <c r="F391" i="5"/>
  <c r="F395" i="5"/>
  <c r="F424" i="5"/>
  <c r="E118" i="5"/>
  <c r="E112" i="5" s="1"/>
  <c r="E139" i="5"/>
  <c r="E131" i="5" s="1"/>
  <c r="F45" i="5"/>
  <c r="F126" i="5"/>
  <c r="F176" i="5"/>
  <c r="F252" i="5"/>
  <c r="F256" i="5"/>
  <c r="F331" i="5"/>
  <c r="F337" i="5"/>
  <c r="F339" i="5"/>
  <c r="E165" i="5"/>
  <c r="D118" i="5"/>
  <c r="D112" i="5" s="1"/>
  <c r="F172" i="5"/>
  <c r="F132" i="5"/>
  <c r="F175" i="5"/>
  <c r="F262" i="5"/>
  <c r="F325" i="5"/>
  <c r="F329" i="5"/>
  <c r="E52" i="5"/>
  <c r="D52" i="5"/>
  <c r="D40" i="5"/>
  <c r="F485" i="5"/>
  <c r="F449" i="5"/>
  <c r="F119" i="5"/>
  <c r="F260" i="5"/>
  <c r="F282" i="5"/>
  <c r="F335" i="5"/>
  <c r="F36" i="5"/>
  <c r="F27" i="5"/>
  <c r="E5" i="5"/>
  <c r="D5" i="5"/>
  <c r="F6" i="5"/>
  <c r="D16" i="5"/>
  <c r="F16" i="5" s="1"/>
  <c r="F17" i="5"/>
  <c r="F125" i="5"/>
  <c r="F145" i="5"/>
  <c r="F421" i="5" l="1"/>
  <c r="E468" i="5"/>
  <c r="E150" i="5"/>
  <c r="F150" i="5" s="1"/>
  <c r="F60" i="5"/>
  <c r="F40" i="5"/>
  <c r="F374" i="5"/>
  <c r="F151" i="5"/>
  <c r="F71" i="5"/>
  <c r="F139" i="5"/>
  <c r="F41" i="5"/>
  <c r="D238" i="5"/>
  <c r="E238" i="5"/>
  <c r="F245" i="5"/>
  <c r="F118" i="5"/>
  <c r="F112" i="5"/>
  <c r="F67" i="5"/>
  <c r="F180" i="5"/>
  <c r="F52" i="5"/>
  <c r="F131" i="5"/>
  <c r="F5" i="5"/>
  <c r="F166" i="5"/>
  <c r="D165" i="5"/>
  <c r="F468" i="5" l="1"/>
  <c r="E237" i="5"/>
  <c r="F237" i="5" s="1"/>
  <c r="E4" i="5"/>
  <c r="F238" i="5"/>
  <c r="D4" i="5"/>
  <c r="D541" i="5" s="1"/>
  <c r="F165" i="5"/>
  <c r="E541" i="5" l="1"/>
  <c r="F541" i="5" s="1"/>
  <c r="F4" i="5"/>
</calcChain>
</file>

<file path=xl/sharedStrings.xml><?xml version="1.0" encoding="utf-8"?>
<sst xmlns="http://schemas.openxmlformats.org/spreadsheetml/2006/main" count="1084" uniqueCount="1079">
  <si>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</si>
  <si>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</si>
  <si>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</si>
  <si>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</si>
  <si>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</si>
  <si>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</si>
  <si>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</si>
  <si>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</si>
  <si>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</si>
  <si>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</si>
  <si>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</si>
  <si>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</si>
  <si>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</si>
  <si>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</si>
  <si>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</si>
  <si>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</si>
  <si>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</si>
  <si>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</si>
  <si>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</si>
  <si>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</si>
  <si>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</si>
  <si>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</si>
  <si>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</si>
  <si>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</si>
  <si>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</si>
  <si>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</si>
  <si>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</si>
  <si>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</si>
  <si>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</si>
  <si>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</si>
  <si>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</si>
  <si>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</si>
  <si>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</si>
  <si>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</si>
  <si>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</si>
  <si>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</si>
  <si>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</si>
  <si>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</si>
  <si>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</si>
  <si>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</si>
  <si>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</si>
  <si>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</si>
  <si>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</si>
  <si>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</si>
  <si>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</si>
  <si>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</si>
  <si>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</si>
  <si>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</si>
  <si>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</si>
  <si>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</si>
  <si>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</si>
  <si>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</si>
  <si>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</si>
  <si>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</si>
  <si>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</si>
  <si>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</si>
  <si>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</si>
  <si>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</si>
  <si>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</si>
  <si>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</si>
  <si>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</si>
  <si>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</si>
  <si>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</si>
  <si>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</si>
  <si>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</si>
  <si>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</si>
  <si>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</si>
  <si>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</si>
  <si>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</si>
  <si>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</si>
  <si>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</si>
  <si>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</si>
  <si>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</si>
  <si>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</si>
  <si>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</si>
  <si>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</si>
  <si>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</si>
  <si>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</si>
  <si>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</si>
  <si>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</si>
  <si>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</si>
  <si>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</si>
  <si>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</si>
  <si>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</si>
  <si>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</si>
  <si>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</si>
  <si>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</si>
  <si>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</si>
  <si>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</si>
  <si>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</si>
  <si>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</si>
  <si>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</si>
  <si>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</si>
  <si>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</si>
  <si>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</si>
  <si>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</si>
  <si>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</si>
  <si>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</si>
  <si>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</si>
  <si>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</si>
  <si>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</si>
  <si>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</si>
  <si>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</si>
  <si>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</si>
  <si>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</si>
  <si>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</si>
  <si>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</si>
  <si>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</si>
  <si>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</si>
  <si>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</si>
  <si>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</si>
  <si>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</si>
  <si>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</si>
  <si>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</si>
  <si>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</si>
  <si>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</si>
  <si>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</si>
  <si>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</si>
  <si>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</si>
  <si>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</si>
  <si>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</si>
  <si>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</si>
  <si>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</si>
  <si>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</si>
  <si>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</si>
  <si>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</si>
  <si>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</si>
  <si>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</si>
  <si>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</si>
  <si>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</si>
  <si>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</si>
  <si>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</si>
  <si>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</si>
  <si>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</si>
  <si>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</si>
  <si>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</si>
  <si>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</si>
  <si>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</si>
  <si>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</si>
  <si>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</si>
  <si>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</si>
  <si>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</si>
  <si>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</si>
  <si>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</si>
  <si>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</si>
  <si>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</si>
  <si>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</si>
  <si>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</si>
  <si>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</si>
  <si>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</si>
  <si>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</si>
  <si>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</si>
  <si>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</si>
  <si>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</si>
  <si>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</si>
  <si>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</si>
  <si>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</si>
  <si>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</si>
  <si>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</si>
  <si>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</si>
  <si>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</si>
  <si>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</si>
  <si>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</si>
  <si>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</si>
  <si>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</si>
  <si>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</si>
  <si>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</si>
  <si>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</si>
  <si>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</si>
  <si>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</si>
  <si>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</si>
  <si>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</si>
  <si>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</si>
  <si>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</si>
  <si>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</si>
  <si>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</si>
  <si>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</si>
  <si>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</si>
  <si>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</si>
  <si>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</si>
  <si>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</si>
  <si>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</si>
  <si>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</si>
  <si>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</si>
  <si>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</si>
  <si>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</si>
  <si>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</si>
  <si>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</si>
  <si>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</si>
  <si>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</si>
  <si>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</si>
  <si>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</si>
  <si>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</si>
  <si>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</si>
  <si>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</si>
  <si>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</si>
  <si>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</si>
  <si>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</si>
  <si>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</si>
  <si>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</si>
  <si>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</si>
  <si>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</si>
  <si>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</si>
  <si>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</si>
  <si>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</si>
  <si>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</si>
  <si>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</si>
  <si>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</si>
  <si>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</si>
  <si>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</si>
  <si>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</si>
  <si>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</si>
  <si>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</si>
  <si>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</si>
  <si>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</si>
  <si>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</si>
  <si>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</si>
  <si>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</si>
  <si>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</si>
  <si>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</si>
  <si>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</si>
  <si>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</si>
  <si>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</si>
  <si>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</si>
  <si>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</si>
  <si>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</si>
  <si>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</si>
  <si>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</si>
  <si>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</si>
  <si>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</si>
  <si>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</si>
  <si>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</si>
  <si>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</si>
  <si>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</si>
  <si>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</si>
  <si>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</si>
  <si>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</si>
  <si>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</si>
  <si>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</si>
  <si>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</si>
  <si>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</si>
  <si>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</si>
  <si>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</si>
  <si>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</si>
  <si>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</si>
  <si>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</si>
  <si>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</si>
  <si>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</si>
  <si>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</si>
  <si>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</si>
  <si>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</si>
  <si>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</si>
  <si>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</si>
  <si>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</si>
  <si>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</si>
  <si>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</si>
  <si>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</si>
  <si>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</si>
  <si>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</si>
  <si>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</si>
  <si>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</si>
  <si>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</si>
  <si>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</si>
  <si>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</si>
  <si>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</si>
  <si>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</si>
  <si>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</si>
  <si>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</si>
  <si>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</si>
  <si>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</si>
  <si>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</si>
  <si>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</si>
  <si>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</si>
  <si>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</si>
  <si>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</si>
  <si>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</si>
  <si>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</si>
  <si>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</si>
  <si>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</si>
  <si>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</si>
  <si>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</si>
  <si>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</si>
  <si>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</si>
  <si>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</si>
  <si>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</si>
  <si>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</si>
  <si>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</si>
  <si>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</si>
  <si>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</si>
  <si>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</si>
  <si>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</si>
  <si>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</si>
  <si>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</si>
  <si>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</si>
  <si>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</si>
  <si>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</si>
  <si>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</si>
  <si>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</si>
  <si>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</si>
  <si>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</si>
  <si>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</si>
  <si>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</si>
  <si>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</si>
  <si>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</si>
  <si>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</si>
  <si>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</si>
  <si>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</si>
  <si>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</si>
  <si>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</si>
  <si>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</si>
  <si>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</si>
  <si>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</si>
  <si>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</si>
  <si>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</si>
  <si>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</si>
  <si>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</si>
  <si>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</si>
  <si>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</si>
  <si>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</si>
  <si>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</si>
  <si>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</si>
  <si>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</si>
  <si>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</si>
  <si>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</si>
  <si>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</si>
  <si>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</si>
  <si>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</si>
  <si>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</si>
  <si>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</si>
  <si>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</si>
  <si>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</si>
  <si>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</si>
  <si>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</si>
  <si>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</si>
  <si>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</si>
  <si>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</si>
  <si>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</si>
  <si>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</si>
  <si>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</si>
  <si>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</si>
  <si>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</si>
  <si>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</si>
  <si>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</si>
  <si>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</si>
  <si>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</si>
  <si>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</si>
  <si>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</si>
  <si>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</si>
  <si>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</si>
  <si>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</si>
  <si>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</si>
  <si>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</si>
  <si>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</si>
  <si>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</si>
  <si>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</si>
  <si>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</si>
  <si>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</si>
  <si>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</si>
  <si>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</si>
  <si>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</si>
  <si>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</si>
  <si>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</si>
  <si>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</si>
  <si>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</si>
  <si>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</si>
  <si>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</si>
  <si>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</si>
  <si>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</si>
  <si>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</si>
  <si>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</si>
  <si>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</si>
  <si>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</si>
  <si>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</si>
  <si>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</si>
  <si>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</si>
  <si>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</si>
  <si>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</si>
  <si>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</si>
  <si>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</si>
  <si>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</si>
  <si>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</si>
  <si>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</si>
  <si>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</si>
  <si>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</si>
  <si>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</si>
  <si>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</si>
  <si>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</si>
  <si>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</si>
  <si>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</si>
  <si>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</si>
  <si>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</si>
  <si>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</si>
  <si>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</si>
  <si>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</si>
  <si>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</si>
  <si>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</si>
  <si>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</si>
  <si>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</si>
  <si>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</si>
  <si>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</si>
  <si>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</si>
  <si>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</si>
  <si>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</si>
  <si>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</si>
  <si>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</si>
  <si>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</si>
  <si>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</si>
  <si>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</si>
  <si>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</si>
  <si>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</si>
  <si>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</si>
  <si>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</si>
  <si>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</si>
  <si>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</si>
  <si>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</si>
  <si>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</si>
  <si>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</si>
  <si>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</si>
  <si>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</si>
  <si>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</si>
  <si>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</si>
  <si>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</si>
  <si>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</si>
  <si>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</si>
  <si>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</si>
  <si>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</si>
  <si>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</si>
  <si>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</si>
  <si>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</si>
  <si>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</si>
  <si>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</si>
  <si>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</si>
  <si>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</si>
  <si>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</si>
  <si>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</si>
  <si>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</si>
  <si>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</si>
  <si>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</si>
  <si>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</si>
  <si>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</si>
  <si>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</si>
  <si>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</si>
  <si>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</si>
  <si>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</si>
  <si>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</si>
  <si>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</si>
  <si>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</si>
  <si>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</si>
  <si>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</si>
  <si>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</si>
  <si>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</si>
  <si>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</si>
  <si>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</si>
  <si>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</si>
  <si>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</si>
  <si>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</si>
  <si>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</si>
  <si>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</si>
  <si>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</si>
  <si>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</si>
  <si>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</si>
  <si>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</si>
  <si>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</si>
  <si>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</si>
  <si>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</si>
  <si>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</si>
  <si>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</si>
  <si>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</si>
  <si>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</si>
  <si>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</si>
  <si>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</si>
  <si>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</si>
  <si>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</si>
  <si>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</si>
  <si>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</si>
  <si>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</si>
  <si>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</si>
  <si>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</si>
  <si>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</si>
  <si>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</si>
  <si>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</si>
  <si>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</si>
  <si>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</si>
  <si>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</si>
  <si>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</si>
  <si>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</si>
  <si>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</si>
  <si>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</si>
  <si>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</si>
  <si>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</si>
  <si>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</si>
  <si>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</si>
  <si>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</si>
  <si>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</si>
  <si>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</si>
  <si>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</si>
  <si>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</si>
  <si>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</si>
  <si>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</si>
  <si>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</si>
  <si>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</si>
  <si>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</si>
  <si>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</si>
  <si>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</si>
  <si>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</si>
  <si>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</si>
  <si>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</si>
  <si>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</si>
  <si>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</si>
  <si>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</si>
  <si>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</si>
  <si>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</si>
  <si>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</si>
  <si>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</si>
  <si>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</si>
  <si>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</si>
  <si>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</si>
  <si>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</si>
  <si>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</si>
  <si>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</si>
  <si>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</si>
  <si>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</si>
  <si>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</si>
  <si>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</si>
  <si>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</si>
  <si>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</si>
  <si>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</si>
  <si>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</si>
  <si>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</si>
  <si>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</si>
  <si>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</si>
  <si>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</si>
  <si>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</si>
  <si>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</si>
  <si>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</si>
  <si>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</si>
  <si>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</si>
  <si>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</si>
  <si>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</si>
  <si>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</si>
  <si>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</si>
  <si>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</si>
  <si>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</si>
  <si>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</si>
  <si>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</si>
  <si>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</si>
  <si>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</si>
  <si>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</si>
  <si>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</si>
  <si>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</si>
  <si>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</si>
  <si>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</si>
  <si>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</si>
  <si>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</si>
  <si>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</si>
  <si>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</si>
  <si>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</si>
  <si>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</si>
  <si>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</si>
  <si>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</si>
  <si>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</si>
  <si>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</si>
  <si>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</si>
  <si>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</si>
  <si>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</si>
  <si>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</si>
  <si>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</si>
  <si>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</si>
  <si>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</si>
  <si>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</si>
  <si>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</si>
  <si>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</si>
  <si>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</si>
  <si>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</si>
  <si>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</si>
  <si>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</si>
  <si>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</si>
  <si>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</si>
  <si>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</si>
  <si>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</si>
  <si>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</si>
  <si>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</si>
  <si>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</si>
  <si>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</si>
  <si>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</si>
  <si>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</si>
  <si>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</si>
  <si>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</si>
  <si>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</si>
  <si>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</si>
  <si>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</si>
  <si>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</si>
  <si>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</si>
  <si>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</si>
  <si>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</si>
  <si>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</si>
  <si>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</si>
  <si>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</si>
  <si>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</si>
  <si>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</si>
  <si>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</si>
  <si>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</si>
  <si>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</si>
  <si>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</si>
  <si>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</si>
  <si>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</si>
  <si>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</si>
  <si>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</si>
  <si>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</si>
  <si>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</si>
  <si>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</si>
  <si>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</si>
  <si>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</si>
  <si>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</si>
  <si>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</si>
  <si>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</si>
  <si>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</si>
  <si>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</si>
  <si>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</si>
  <si>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</si>
  <si>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</si>
  <si>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</si>
  <si>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</si>
  <si>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</si>
  <si>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</si>
  <si>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</si>
  <si>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</si>
  <si>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</si>
  <si>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</si>
  <si>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</si>
  <si>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</si>
  <si>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</si>
  <si>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</si>
  <si>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</si>
  <si>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</si>
  <si>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</si>
  <si>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</si>
  <si>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</si>
  <si>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</si>
  <si>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</si>
  <si>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</si>
  <si>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</si>
  <si>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</si>
  <si>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</si>
  <si>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</si>
  <si>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</si>
  <si>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</si>
  <si>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</si>
  <si>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</si>
  <si>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</si>
  <si>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</si>
  <si>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</si>
  <si>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</si>
  <si>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</si>
  <si>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</si>
  <si>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</si>
  <si>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</si>
  <si>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</si>
  <si>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</si>
  <si>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</si>
  <si>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</si>
  <si>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</si>
  <si>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</si>
  <si>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</si>
  <si>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</si>
  <si>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</si>
  <si>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</si>
  <si>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</si>
  <si>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</si>
  <si>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</si>
  <si>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</si>
  <si>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</si>
  <si>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</si>
  <si>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</si>
  <si>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</si>
  <si>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</si>
  <si>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</si>
  <si>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</si>
  <si>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</si>
  <si>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</si>
  <si>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</si>
  <si>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</si>
  <si>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</si>
  <si>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</si>
  <si>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</si>
  <si>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</si>
  <si>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</si>
  <si>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</si>
  <si>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</si>
  <si>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</si>
  <si>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</si>
  <si>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</si>
  <si>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</si>
  <si>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</si>
  <si>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</si>
  <si>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</si>
  <si>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</si>
  <si>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</si>
  <si>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</si>
  <si>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</si>
  <si>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</si>
  <si>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</si>
  <si>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</si>
  <si>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</si>
  <si>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</si>
  <si>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</si>
  <si>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</si>
  <si>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</si>
  <si>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</si>
  <si>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</si>
  <si>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</si>
  <si>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</si>
  <si>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</si>
  <si>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</si>
  <si>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</si>
  <si>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</si>
  <si>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</si>
  <si>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</si>
  <si>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</si>
  <si>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</si>
  <si>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</si>
  <si>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</si>
  <si>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</si>
  <si>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</si>
  <si>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</si>
  <si>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</si>
  <si>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</si>
  <si>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</si>
  <si>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</si>
  <si>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</si>
  <si>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</si>
  <si>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</si>
  <si>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</si>
  <si>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</si>
  <si>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</si>
  <si>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</si>
  <si>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</si>
  <si>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</si>
  <si>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</si>
  <si>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</si>
  <si>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</si>
  <si>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</si>
  <si>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</si>
  <si>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</si>
  <si>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</si>
  <si>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</si>
  <si>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</si>
  <si>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</si>
  <si>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</si>
  <si>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</si>
  <si>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</si>
  <si>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</si>
  <si>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</si>
  <si>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</si>
  <si>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</si>
  <si>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</si>
  <si>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</si>
  <si>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</si>
  <si>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</si>
  <si>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</si>
  <si>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</si>
  <si>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</si>
  <si>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</si>
  <si>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</si>
  <si>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</si>
  <si>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</si>
  <si>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</si>
  <si>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</si>
  <si>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</si>
  <si>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</si>
  <si>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</si>
  <si>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</si>
  <si>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</si>
  <si>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</si>
  <si>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</si>
  <si>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</si>
  <si>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</si>
  <si>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</si>
  <si>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</si>
  <si>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</si>
  <si>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</si>
  <si>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</si>
  <si>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</si>
  <si>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</si>
  <si>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</si>
  <si>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</si>
  <si>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</si>
  <si>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</si>
  <si>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</si>
  <si>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</si>
  <si>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</si>
  <si>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</si>
  <si>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</si>
  <si>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</si>
  <si>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</si>
  <si>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</si>
  <si>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</si>
  <si>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</si>
  <si>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</si>
  <si>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</si>
  <si>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</si>
  <si>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</si>
  <si>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</si>
  <si>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</si>
  <si>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</si>
  <si>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</si>
  <si>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</si>
  <si>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</si>
  <si>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</si>
  <si>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</si>
  <si>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</si>
  <si>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</si>
  <si>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</si>
  <si>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</si>
  <si>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</si>
  <si>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</si>
  <si>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</si>
  <si>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</si>
  <si>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</si>
  <si>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</si>
  <si>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</si>
  <si>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</si>
  <si>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</si>
  <si>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</si>
  <si>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</si>
  <si>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</si>
  <si>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000 1 07 01130 01 0000 110</t>
  </si>
  <si>
    <t>Налог на добычу полезных ископаемых в виде апатит-нефелиновых, апатитовых и фосфоритовых руд</t>
  </si>
  <si>
    <t>000 1 08 02000 01 0000 110</t>
  </si>
  <si>
    <t>000 1 08 02020 01 0000 110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</si>
  <si>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</si>
  <si>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Государственная пошлина по делам, рассматриваемым конституционными (уставными) судами субъектов Российской Федерации</t>
  </si>
  <si>
    <t>000 1 09 03021 00 0000 110</t>
  </si>
  <si>
    <t>000 1 09 03021 05 0000 110</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</si>
  <si>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</si>
  <si>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</si>
  <si>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</si>
  <si>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</si>
  <si>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</si>
  <si>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</si>
  <si>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</si>
  <si>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</si>
  <si>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</si>
  <si>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</si>
  <si>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</si>
  <si>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</si>
  <si>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</si>
  <si>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</si>
  <si>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</si>
  <si>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</si>
  <si>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</si>
  <si>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</si>
  <si>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</si>
  <si>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</si>
  <si>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</si>
  <si>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</si>
  <si>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</si>
  <si>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</si>
  <si>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</si>
  <si>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</si>
  <si>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</si>
  <si>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</si>
  <si>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</si>
  <si>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</si>
  <si>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</si>
  <si>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</si>
  <si>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</si>
  <si>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</si>
  <si>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</si>
  <si>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</si>
  <si>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</si>
  <si>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</si>
  <si>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</si>
  <si>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</si>
  <si>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</si>
  <si>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</si>
  <si>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</si>
  <si>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</si>
  <si>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</si>
  <si>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</si>
  <si>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</si>
  <si>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</si>
  <si>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</si>
  <si>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</si>
  <si>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</si>
  <si>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</si>
  <si>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</si>
  <si>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</si>
  <si>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</si>
  <si>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</si>
  <si>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</si>
  <si>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000 2 19 25065 02 0000 150</t>
  </si>
  <si>
    <t>000 2 19 25084 02 0000 150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</si>
  <si>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</si>
  <si>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</si>
  <si>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</si>
  <si>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</si>
  <si>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</si>
  <si>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</si>
  <si>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</si>
  <si>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</si>
  <si>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</si>
  <si>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</si>
  <si>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</si>
  <si>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</si>
  <si>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</si>
  <si>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</si>
  <si>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</si>
  <si>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</si>
  <si>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Кассовое исполнение
за 9 месяцев
2022 года</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</si>
  <si>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щебня)</t>
  </si>
  <si>
    <t>000 1 09 04010 02 0000 110</t>
  </si>
  <si>
    <t>000 1 09 04030 01 0000 110</t>
  </si>
  <si>
    <t>Налог на имущество предприятий</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</si>
  <si>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</si>
  <si>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</si>
  <si>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</si>
  <si>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</si>
  <si>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</si>
  <si>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</si>
  <si>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</si>
  <si>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</si>
  <si>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</si>
  <si>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</si>
  <si>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</si>
  <si>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</si>
  <si>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</si>
  <si>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</si>
  <si>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</si>
  <si>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000 2 02 25786 00 0000 150</t>
  </si>
  <si>
    <t>000 2 02 25786 02 0000 150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</si>
  <si>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</si>
  <si>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</si>
  <si>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</si>
  <si>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</si>
  <si>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000 2 08 00000 00 0000 000</t>
  </si>
  <si>
    <t>000 2 08 02000 02 0000 150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</si>
  <si>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</si>
  <si>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</si>
  <si>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</si>
  <si>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</si>
  <si>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Доходы областного бюджета за 9 месяцев 2022 года в сравнении с аналогичным периодом 2021 года</t>
  </si>
  <si>
    <t>Темп 2022 к соответствующему периоду 2021, %</t>
  </si>
  <si>
    <t>Кассовое исполнение
за 9 месяцев
2021 года</t>
  </si>
  <si>
    <t>000 1 09 04020 02 0000 110</t>
  </si>
  <si>
    <t>Налог с владельцев транспортных средств и налог на приобретение автотранспортных средств</t>
  </si>
  <si>
    <t>000 1 09 11020 02 0000 110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</si>
  <si>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</si>
  <si>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</si>
  <si>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</si>
  <si>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</si>
  <si>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</si>
  <si>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000 1 16 07040 00 0000 140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</si>
  <si>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</si>
  <si>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000 1 16 07040 02 0000 140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</si>
  <si>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</si>
  <si>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</si>
  <si>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</si>
  <si>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000 2 02 25177 00 0000 150</t>
  </si>
  <si>
    <t xml:space="preserve">  
Субсидии бюджетам на создание и обеспечение функционирования центров опережающей профессиональной подготовки
</t>
  </si>
  <si>
    <t>000 2 02 25177 02 0000 150</t>
  </si>
  <si>
    <t xml:space="preserve">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</si>
  <si>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000 2 02 25189 00 0000 150</t>
  </si>
  <si>
    <t xml:space="preserve">  
Субсидии бюджетам на создание центров выявления и поддержки одаренных детей
</t>
  </si>
  <si>
    <t>000 2 02 25189 02 0000 150</t>
  </si>
  <si>
    <t xml:space="preserve">Субсидии бюджетам субъектов Российской Федерации на создание центров выявления и поддержки одаренных детей
</t>
  </si>
  <si>
    <t>000 2 02 25219 00 0000 150</t>
  </si>
  <si>
    <t>Субсидии бюджетам на создание центров цифрового образования детей</t>
  </si>
  <si>
    <t>000 2 02 25219 02 0000 150</t>
  </si>
  <si>
    <t>Субсидии бюджетам субъектов Российской Федерации на создание центров цифрового образования детей</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</si>
  <si>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</si>
  <si>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</si>
  <si>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</si>
  <si>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</si>
  <si>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000 2 02 25412 00 0000 150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</si>
  <si>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</si>
  <si>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000 2 02 25412 02 0000 150</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</si>
  <si>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</si>
  <si>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000 2 02 25481 00 0000 150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</si>
  <si>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</si>
  <si>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000 2 02 25481 02 0000 150</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</si>
  <si>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</si>
  <si>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</si>
  <si>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</si>
  <si>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000 2 02 25516 02 0000 150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</si>
  <si>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</si>
  <si>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000 2 02 25568 02 0000 150</t>
  </si>
  <si>
    <t>Субсидии бюджетам субъектов Российской Федерации на реализацию мероприятий в области мелиорации земель сельскохозяйственного назначения</t>
  </si>
  <si>
    <t>000 2 02 25589 00 0000 150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</si>
  <si>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</si>
  <si>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000 2 02 25589 02 0000 150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</si>
  <si>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</si>
  <si>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000 2 02 27372 00 0000 150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</si>
  <si>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</si>
  <si>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</si>
  <si>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</si>
  <si>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</si>
  <si>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</si>
  <si>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000 2 02 35137 02 0000 150</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</si>
  <si>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</si>
  <si>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</si>
  <si>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</si>
  <si>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000 2 02 35260 02 0000 150</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</si>
  <si>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</si>
  <si>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000 2 02 35270 00 0000 150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</si>
  <si>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</si>
  <si>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000 2 02 35270 02 0000 150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</si>
  <si>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</si>
  <si>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000 2 02 35280 00 0000 150</t>
  </si>
  <si>
    <t>000 2 02 35280 02 0000 150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</si>
  <si>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</si>
  <si>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</si>
  <si>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000 2 02 35380 00 0000 150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</si>
  <si>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</si>
  <si>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000 2 02 35380 02 0000 150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</si>
  <si>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</si>
  <si>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</si>
  <si>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</si>
  <si>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</si>
  <si>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</si>
  <si>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000 2 02 45390 00 0000 150</t>
  </si>
  <si>
    <t>Межбюджетные трансферты, передаваемые бюджетам на финансовое обеспечение дорожной деятельности</t>
  </si>
  <si>
    <t>000 2 02 45390 02 0000 150</t>
  </si>
  <si>
    <t>Межбюджетные трансферты, передаваемые бюджетам субъектов Российской Федерации на финансовое обеспечение дорожной деятельности</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</si>
  <si>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</si>
  <si>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</si>
  <si>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</si>
  <si>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</si>
  <si>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000 2 18 25243 02 0000 150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</si>
  <si>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</si>
  <si>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</si>
  <si>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</si>
  <si>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</si>
  <si>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</si>
  <si>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000 2 18 45303 02 0000 150</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</si>
  <si>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</si>
  <si>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000 2 19 25018 02 0000 150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</si>
  <si>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</si>
  <si>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</si>
  <si>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</si>
  <si>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</si>
  <si>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</si>
  <si>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000 2 19 25043 02 0000 150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</si>
  <si>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</si>
  <si>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000 2 19 25053 02 0000 150</t>
  </si>
  <si>
    <t>Возврат остатков субсидий на поддержку начинающих фермеров из бюджетов субъектов Российской Федерации</t>
  </si>
  <si>
    <t>000 2 19 25054 02 0000 150</t>
  </si>
  <si>
    <t>Возврат остатков субсидий на развитие семейных животноводческих ферм из бюджетов субъектов Российской Федерации</t>
  </si>
  <si>
    <t>000 2 19 25064 02 0000 150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</si>
  <si>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</si>
  <si>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000 2 19 25243 02 0000 150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</si>
  <si>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</si>
  <si>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</si>
  <si>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</si>
  <si>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</si>
  <si>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</si>
  <si>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</si>
  <si>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</si>
  <si>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</si>
  <si>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</si>
  <si>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</si>
  <si>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</si>
  <si>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</si>
  <si>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</si>
  <si>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</si>
  <si>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</si>
  <si>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</si>
  <si>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</si>
  <si>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</si>
  <si>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</si>
  <si>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000 2 19 45303 02 0000 150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</si>
  <si>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</si>
  <si>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000 2 19 45480 02 0000 150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</si>
  <si>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</si>
  <si>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000 2 19 45833 02 0000 150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</si>
  <si>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</si>
  <si>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000 2 19 45852 02 0000 150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</si>
  <si>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</si>
  <si>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000 2 19 51360 02 0000 150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</si>
</sst>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4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465">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7">
      <alignment horizontal="left" wrapText="1" indent="2"/>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0"/>
    <xf numFmtId="0" fontId="22" fillId="0" borderId="21"/>
    <xf numFmtId="49" fontId="9" fillId="0" borderId="6">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0" fontId="9" fillId="0" borderId="26">
      <alignment horizontal="left" wrapText="1" indent="1"/>
    </xf>
    <xf numFmtId="49" fontId="9" fillId="0" borderId="27">
      <alignment horizontal="center" wrapText="1"/>
    </xf>
    <xf numFmtId="49" fontId="9" fillId="0" borderId="28">
      <alignment horizontal="center"/>
    </xf>
    <xf numFmtId="49" fontId="9" fillId="0" borderId="29">
      <alignment horizontal="center"/>
    </xf>
    <xf numFmtId="0" fontId="9" fillId="0" borderId="30">
      <alignment horizontal="left" wrapText="1" indent="1"/>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18"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0" fontId="9" fillId="0" borderId="26">
      <alignment horizontal="left" wrapText="1"/>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5" fillId="0" borderId="42">
      <alignment horizontal="center" vertical="center" textRotation="90" wrapText="1"/>
    </xf>
    <xf numFmtId="0" fontId="9" fillId="0" borderId="6">
      <alignment horizontal="center" vertical="top" wrapText="1"/>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15" fillId="0" borderId="23">
      <alignment horizontal="center" vertical="center" wrapText="1"/>
    </xf>
    <xf numFmtId="0" fontId="9"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15" fillId="0" borderId="31">
      <alignment horizontal="center" vertical="center"/>
    </xf>
    <xf numFmtId="0" fontId="9" fillId="0" borderId="48">
      <alignment horizontal="center" vertical="center"/>
    </xf>
    <xf numFmtId="49" fontId="15" fillId="0" borderId="23">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cellStyleXfs>
  <cellXfs count="220">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2" xfId="0" quotePrefix="1" applyNumberFormat="1" applyFont="1" applyFill="1" applyBorder="1" applyAlignment="1">
      <alignment horizontal="center" vertical="center" wrapText="1"/>
    </xf>
    <xf numFmtId="0" fontId="11" fillId="0" borderId="2" xfId="2" applyNumberFormat="1" applyFont="1" applyFill="1" applyBorder="1" applyAlignment="1" applyProtection="1">
      <alignment horizontal="lef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11" fillId="0" borderId="2" xfId="2" applyNumberFormat="1" applyFont="1" applyFill="1" applyBorder="1" applyAlignment="1" applyProtection="1">
      <alignment horizontal="lef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cellXfs>
  <cellStyles count="1465">
    <cellStyle name="br" xfId="174"/>
    <cellStyle name="col" xfId="173"/>
    <cellStyle name="style0" xfId="175"/>
    <cellStyle name="style0 2" xfId="515"/>
    <cellStyle name="style0 2 2" xfId="1200"/>
    <cellStyle name="style0 2 3" xfId="949"/>
    <cellStyle name="style0 3" xfId="696"/>
    <cellStyle name="style0 3 2" xfId="1362"/>
    <cellStyle name="td" xfId="176"/>
    <cellStyle name="td 2" xfId="514"/>
    <cellStyle name="td 2 2" xfId="1199"/>
    <cellStyle name="td 2 3" xfId="948"/>
    <cellStyle name="td 3" xfId="697"/>
    <cellStyle name="td 3 2" xfId="1363"/>
    <cellStyle name="tr" xfId="172"/>
    <cellStyle name="xl100" xfId="91"/>
    <cellStyle name="xl100 2" xfId="242"/>
    <cellStyle name="xl100 2 2" xfId="1083"/>
    <cellStyle name="xl100 2 3" xfId="832"/>
    <cellStyle name="xl100 3" xfId="382"/>
    <cellStyle name="xl100 4" xfId="581"/>
    <cellStyle name="xl100 4 2" xfId="1281"/>
    <cellStyle name="xl101" xfId="97"/>
    <cellStyle name="xl101 2" xfId="247"/>
    <cellStyle name="xl101 2 2" xfId="1088"/>
    <cellStyle name="xl101 2 3" xfId="837"/>
    <cellStyle name="xl101 3" xfId="388"/>
    <cellStyle name="xl101 4" xfId="586"/>
    <cellStyle name="xl101 4 2" xfId="1287"/>
    <cellStyle name="xl101 5" xfId="1414"/>
    <cellStyle name="xl101 6" xfId="999"/>
    <cellStyle name="xl101 7" xfId="748"/>
    <cellStyle name="xl102" xfId="93"/>
    <cellStyle name="xl102 2" xfId="257"/>
    <cellStyle name="xl102 3" xfId="516"/>
    <cellStyle name="xl102 3 2" xfId="1201"/>
    <cellStyle name="xl102 3 3" xfId="950"/>
    <cellStyle name="xl102 4" xfId="596"/>
    <cellStyle name="xl102 4 2" xfId="1283"/>
    <cellStyle name="xl102 5" xfId="1412"/>
    <cellStyle name="xl102 6" xfId="997"/>
    <cellStyle name="xl102 7" xfId="746"/>
    <cellStyle name="xl103" xfId="101"/>
    <cellStyle name="xl103 2" xfId="261"/>
    <cellStyle name="xl103 3" xfId="509"/>
    <cellStyle name="xl103 3 2" xfId="1195"/>
    <cellStyle name="xl103 3 3" xfId="944"/>
    <cellStyle name="xl103 4" xfId="600"/>
    <cellStyle name="xl103 4 2" xfId="1291"/>
    <cellStyle name="xl103 5" xfId="1418"/>
    <cellStyle name="xl103 6" xfId="1003"/>
    <cellStyle name="xl103 7" xfId="752"/>
    <cellStyle name="xl104" xfId="104"/>
    <cellStyle name="xl104 2" xfId="269"/>
    <cellStyle name="xl104 2 2" xfId="1103"/>
    <cellStyle name="xl104 2 3" xfId="852"/>
    <cellStyle name="xl104 3" xfId="471"/>
    <cellStyle name="xl104 4" xfId="608"/>
    <cellStyle name="xl104 4 2" xfId="1294"/>
    <cellStyle name="xl105" xfId="89"/>
    <cellStyle name="xl105 2" xfId="264"/>
    <cellStyle name="xl105 2 2" xfId="1100"/>
    <cellStyle name="xl105 2 3" xfId="849"/>
    <cellStyle name="xl105 3" xfId="446"/>
    <cellStyle name="xl105 4" xfId="603"/>
    <cellStyle name="xl105 4 2" xfId="1279"/>
    <cellStyle name="xl105 5" xfId="1410"/>
    <cellStyle name="xl105 6" xfId="995"/>
    <cellStyle name="xl105 7" xfId="744"/>
    <cellStyle name="xl106" xfId="92"/>
    <cellStyle name="xl106 2" xfId="272"/>
    <cellStyle name="xl106 2 2" xfId="1106"/>
    <cellStyle name="xl106 2 3" xfId="855"/>
    <cellStyle name="xl106 3" xfId="506"/>
    <cellStyle name="xl106 4" xfId="611"/>
    <cellStyle name="xl106 4 2" xfId="1282"/>
    <cellStyle name="xl106 5" xfId="1411"/>
    <cellStyle name="xl106 6" xfId="996"/>
    <cellStyle name="xl106 7" xfId="745"/>
    <cellStyle name="xl107" xfId="98"/>
    <cellStyle name="xl107 2" xfId="275"/>
    <cellStyle name="xl107 3" xfId="508"/>
    <cellStyle name="xl107 3 2" xfId="1194"/>
    <cellStyle name="xl107 3 3" xfId="943"/>
    <cellStyle name="xl107 4" xfId="614"/>
    <cellStyle name="xl107 4 2" xfId="1288"/>
    <cellStyle name="xl107 5" xfId="1415"/>
    <cellStyle name="xl107 6" xfId="1000"/>
    <cellStyle name="xl107 7" xfId="749"/>
    <cellStyle name="xl108" xfId="103"/>
    <cellStyle name="xl108 2" xfId="259"/>
    <cellStyle name="xl108 2 2" xfId="1097"/>
    <cellStyle name="xl108 2 3" xfId="846"/>
    <cellStyle name="xl108 3" xfId="474"/>
    <cellStyle name="xl108 4" xfId="598"/>
    <cellStyle name="xl108 4 2" xfId="1293"/>
    <cellStyle name="xl108 5" xfId="1420"/>
    <cellStyle name="xl108 6" xfId="1005"/>
    <cellStyle name="xl108 7" xfId="754"/>
    <cellStyle name="xl109" xfId="90"/>
    <cellStyle name="xl109 2" xfId="262"/>
    <cellStyle name="xl109 2 2" xfId="1098"/>
    <cellStyle name="xl109 2 3" xfId="847"/>
    <cellStyle name="xl109 3" xfId="455"/>
    <cellStyle name="xl109 4" xfId="601"/>
    <cellStyle name="xl109 4 2" xfId="1280"/>
    <cellStyle name="xl110" xfId="99"/>
    <cellStyle name="xl110 2" xfId="270"/>
    <cellStyle name="xl110 2 2" xfId="1104"/>
    <cellStyle name="xl110 2 3" xfId="853"/>
    <cellStyle name="xl110 3" xfId="434"/>
    <cellStyle name="xl110 4" xfId="609"/>
    <cellStyle name="xl110 4 2" xfId="1289"/>
    <cellStyle name="xl110 5" xfId="1416"/>
    <cellStyle name="xl110 6" xfId="1001"/>
    <cellStyle name="xl110 7" xfId="750"/>
    <cellStyle name="xl111" xfId="100"/>
    <cellStyle name="xl111 2" xfId="274"/>
    <cellStyle name="xl111 2 2" xfId="1108"/>
    <cellStyle name="xl111 2 3" xfId="857"/>
    <cellStyle name="xl111 3" xfId="511"/>
    <cellStyle name="xl111 4" xfId="613"/>
    <cellStyle name="xl111 4 2" xfId="1290"/>
    <cellStyle name="xl111 5" xfId="1417"/>
    <cellStyle name="xl111 6" xfId="1002"/>
    <cellStyle name="xl111 7" xfId="751"/>
    <cellStyle name="xl112" xfId="94"/>
    <cellStyle name="xl112 2" xfId="260"/>
    <cellStyle name="xl112 3" xfId="435"/>
    <cellStyle name="xl112 3 2" xfId="1173"/>
    <cellStyle name="xl112 3 3" xfId="922"/>
    <cellStyle name="xl112 4" xfId="599"/>
    <cellStyle name="xl112 4 2" xfId="1284"/>
    <cellStyle name="xl112 5" xfId="1413"/>
    <cellStyle name="xl112 6" xfId="998"/>
    <cellStyle name="xl112 7" xfId="747"/>
    <cellStyle name="xl113" xfId="102"/>
    <cellStyle name="xl113 2" xfId="263"/>
    <cellStyle name="xl113 2 2" xfId="1099"/>
    <cellStyle name="xl113 2 3" xfId="848"/>
    <cellStyle name="xl113 3" xfId="488"/>
    <cellStyle name="xl113 4" xfId="602"/>
    <cellStyle name="xl113 4 2" xfId="1292"/>
    <cellStyle name="xl113 5" xfId="1419"/>
    <cellStyle name="xl113 6" xfId="1004"/>
    <cellStyle name="xl113 7" xfId="753"/>
    <cellStyle name="xl114" xfId="95"/>
    <cellStyle name="xl114 2" xfId="265"/>
    <cellStyle name="xl114 2 2" xfId="1101"/>
    <cellStyle name="xl114 2 3" xfId="850"/>
    <cellStyle name="xl114 3" xfId="485"/>
    <cellStyle name="xl114 4" xfId="604"/>
    <cellStyle name="xl114 4 2" xfId="1285"/>
    <cellStyle name="xl115" xfId="96"/>
    <cellStyle name="xl115 2" xfId="271"/>
    <cellStyle name="xl115 2 2" xfId="1105"/>
    <cellStyle name="xl115 2 3" xfId="854"/>
    <cellStyle name="xl115 3" xfId="504"/>
    <cellStyle name="xl115 4" xfId="610"/>
    <cellStyle name="xl115 4 2" xfId="1286"/>
    <cellStyle name="xl116" xfId="105"/>
    <cellStyle name="xl116 2" xfId="266"/>
    <cellStyle name="xl116 2 2" xfId="1102"/>
    <cellStyle name="xl116 2 3" xfId="851"/>
    <cellStyle name="xl116 3" xfId="480"/>
    <cellStyle name="xl116 4" xfId="605"/>
    <cellStyle name="xl116 4 2" xfId="1295"/>
    <cellStyle name="xl117" xfId="128"/>
    <cellStyle name="xl117 2" xfId="273"/>
    <cellStyle name="xl117 2 2" xfId="1107"/>
    <cellStyle name="xl117 2 3" xfId="856"/>
    <cellStyle name="xl117 3" xfId="503"/>
    <cellStyle name="xl117 4" xfId="612"/>
    <cellStyle name="xl117 4 2" xfId="1318"/>
    <cellStyle name="xl118" xfId="132"/>
    <cellStyle name="xl118 2" xfId="267"/>
    <cellStyle name="xl118 3" xfId="476"/>
    <cellStyle name="xl118 3 2" xfId="1188"/>
    <cellStyle name="xl118 3 3" xfId="937"/>
    <cellStyle name="xl118 4" xfId="606"/>
    <cellStyle name="xl118 4 2" xfId="1322"/>
    <cellStyle name="xl118 5" xfId="1440"/>
    <cellStyle name="xl118 6" xfId="1025"/>
    <cellStyle name="xl118 7" xfId="774"/>
    <cellStyle name="xl119" xfId="136"/>
    <cellStyle name="xl119 2" xfId="268"/>
    <cellStyle name="xl119 3" xfId="473"/>
    <cellStyle name="xl119 3 2" xfId="1186"/>
    <cellStyle name="xl119 3 3" xfId="935"/>
    <cellStyle name="xl119 4" xfId="607"/>
    <cellStyle name="xl119 4 2" xfId="1326"/>
    <cellStyle name="xl120" xfId="142"/>
    <cellStyle name="xl120 2" xfId="277"/>
    <cellStyle name="xl120 3" xfId="502"/>
    <cellStyle name="xl120 3 2" xfId="1191"/>
    <cellStyle name="xl120 3 3" xfId="940"/>
    <cellStyle name="xl120 4" xfId="616"/>
    <cellStyle name="xl120 4 2" xfId="1332"/>
    <cellStyle name="xl121" xfId="143"/>
    <cellStyle name="xl121 2" xfId="301"/>
    <cellStyle name="xl121 3" xfId="468"/>
    <cellStyle name="xl121 3 2" xfId="1184"/>
    <cellStyle name="xl121 3 3" xfId="933"/>
    <cellStyle name="xl121 4" xfId="640"/>
    <cellStyle name="xl121 4 2" xfId="1333"/>
    <cellStyle name="xl122" xfId="144"/>
    <cellStyle name="xl122 2" xfId="305"/>
    <cellStyle name="xl122 2 2" xfId="1125"/>
    <cellStyle name="xl122 2 3" xfId="874"/>
    <cellStyle name="xl122 3" xfId="453"/>
    <cellStyle name="xl122 4" xfId="644"/>
    <cellStyle name="xl122 4 2" xfId="1334"/>
    <cellStyle name="xl123" xfId="146"/>
    <cellStyle name="xl123 2" xfId="309"/>
    <cellStyle name="xl123 3" xfId="441"/>
    <cellStyle name="xl123 3 2" xfId="1177"/>
    <cellStyle name="xl123 3 3" xfId="926"/>
    <cellStyle name="xl123 4" xfId="648"/>
    <cellStyle name="xl123 4 2" xfId="1336"/>
    <cellStyle name="xl124" xfId="167"/>
    <cellStyle name="xl124 2" xfId="326"/>
    <cellStyle name="xl124 3" xfId="437"/>
    <cellStyle name="xl124 3 2" xfId="1175"/>
    <cellStyle name="xl124 3 3" xfId="924"/>
    <cellStyle name="xl124 4" xfId="665"/>
    <cellStyle name="xl124 4 2" xfId="1357"/>
    <cellStyle name="xl125" xfId="170"/>
    <cellStyle name="xl125 2" xfId="328"/>
    <cellStyle name="xl125 3" xfId="510"/>
    <cellStyle name="xl125 3 2" xfId="1196"/>
    <cellStyle name="xl125 3 3" xfId="945"/>
    <cellStyle name="xl125 4" xfId="667"/>
    <cellStyle name="xl125 4 2" xfId="1360"/>
    <cellStyle name="xl126" xfId="106"/>
    <cellStyle name="xl126 2" xfId="329"/>
    <cellStyle name="xl126 3" xfId="507"/>
    <cellStyle name="xl126 3 2" xfId="1193"/>
    <cellStyle name="xl126 3 3" xfId="942"/>
    <cellStyle name="xl126 4" xfId="668"/>
    <cellStyle name="xl126 4 2" xfId="1296"/>
    <cellStyle name="xl126 5" xfId="1421"/>
    <cellStyle name="xl126 6" xfId="1006"/>
    <cellStyle name="xl126 7" xfId="755"/>
    <cellStyle name="xl127" xfId="109"/>
    <cellStyle name="xl127 2" xfId="276"/>
    <cellStyle name="xl127 3" xfId="505"/>
    <cellStyle name="xl127 3 2" xfId="1192"/>
    <cellStyle name="xl127 3 3" xfId="941"/>
    <cellStyle name="xl127 4" xfId="615"/>
    <cellStyle name="xl127 4 2" xfId="1299"/>
    <cellStyle name="xl128" xfId="112"/>
    <cellStyle name="xl128 2" xfId="334"/>
    <cellStyle name="xl128 3" xfId="481"/>
    <cellStyle name="xl128 3 2" xfId="1189"/>
    <cellStyle name="xl128 3 3" xfId="938"/>
    <cellStyle name="xl128 4" xfId="673"/>
    <cellStyle name="xl128 4 2" xfId="1302"/>
    <cellStyle name="xl129" xfId="114"/>
    <cellStyle name="xl129 2" xfId="352"/>
    <cellStyle name="xl129 3" xfId="427"/>
    <cellStyle name="xl129 3 2" xfId="1171"/>
    <cellStyle name="xl129 3 3" xfId="920"/>
    <cellStyle name="xl129 4" xfId="691"/>
    <cellStyle name="xl129 4 2" xfId="1304"/>
    <cellStyle name="xl129 5" xfId="1424"/>
    <cellStyle name="xl129 6" xfId="1009"/>
    <cellStyle name="xl129 7" xfId="758"/>
    <cellStyle name="xl130" xfId="119"/>
    <cellStyle name="xl130 2" xfId="355"/>
    <cellStyle name="xl130 3" xfId="416"/>
    <cellStyle name="xl130 3 2" xfId="1167"/>
    <cellStyle name="xl130 3 3" xfId="916"/>
    <cellStyle name="xl130 4" xfId="694"/>
    <cellStyle name="xl130 4 2" xfId="1309"/>
    <cellStyle name="xl130 5" xfId="1429"/>
    <cellStyle name="xl130 6" xfId="1014"/>
    <cellStyle name="xl130 7" xfId="763"/>
    <cellStyle name="xl131" xfId="121"/>
    <cellStyle name="xl131 2" xfId="278"/>
    <cellStyle name="xl131 2 2" xfId="1109"/>
    <cellStyle name="xl131 2 3" xfId="858"/>
    <cellStyle name="xl131 3" xfId="487"/>
    <cellStyle name="xl131 4" xfId="617"/>
    <cellStyle name="xl131 4 2" xfId="1311"/>
    <cellStyle name="xl131 5" xfId="1431"/>
    <cellStyle name="xl131 6" xfId="1016"/>
    <cellStyle name="xl131 7" xfId="765"/>
    <cellStyle name="xl132" xfId="123"/>
    <cellStyle name="xl132 2" xfId="282"/>
    <cellStyle name="xl132 3" xfId="463"/>
    <cellStyle name="xl132 3 2" xfId="1182"/>
    <cellStyle name="xl132 3 3" xfId="931"/>
    <cellStyle name="xl132 4" xfId="621"/>
    <cellStyle name="xl132 4 2" xfId="1313"/>
    <cellStyle name="xl132 5" xfId="1433"/>
    <cellStyle name="xl132 6" xfId="1018"/>
    <cellStyle name="xl132 7" xfId="767"/>
    <cellStyle name="xl133" xfId="124"/>
    <cellStyle name="xl133 2" xfId="285"/>
    <cellStyle name="xl133 3" xfId="444"/>
    <cellStyle name="xl133 3 2" xfId="1178"/>
    <cellStyle name="xl133 3 3" xfId="927"/>
    <cellStyle name="xl133 4" xfId="624"/>
    <cellStyle name="xl133 4 2" xfId="1314"/>
    <cellStyle name="xl134" xfId="129"/>
    <cellStyle name="xl134 2" xfId="287"/>
    <cellStyle name="xl134 2 2" xfId="1111"/>
    <cellStyle name="xl134 2 3" xfId="860"/>
    <cellStyle name="xl134 3" xfId="501"/>
    <cellStyle name="xl134 4" xfId="626"/>
    <cellStyle name="xl134 4 2" xfId="1319"/>
    <cellStyle name="xl134 5" xfId="1437"/>
    <cellStyle name="xl134 6" xfId="1022"/>
    <cellStyle name="xl134 7" xfId="771"/>
    <cellStyle name="xl135" xfId="133"/>
    <cellStyle name="xl135 2" xfId="292"/>
    <cellStyle name="xl135 2 2" xfId="1115"/>
    <cellStyle name="xl135 2 3" xfId="864"/>
    <cellStyle name="xl135 3" xfId="496"/>
    <cellStyle name="xl135 4" xfId="631"/>
    <cellStyle name="xl135 4 2" xfId="1323"/>
    <cellStyle name="xl135 5" xfId="1441"/>
    <cellStyle name="xl135 6" xfId="1026"/>
    <cellStyle name="xl135 7" xfId="775"/>
    <cellStyle name="xl136" xfId="137"/>
    <cellStyle name="xl136 2" xfId="294"/>
    <cellStyle name="xl136 2 2" xfId="1117"/>
    <cellStyle name="xl136 2 3" xfId="866"/>
    <cellStyle name="xl136 3" xfId="494"/>
    <cellStyle name="xl136 4" xfId="633"/>
    <cellStyle name="xl136 4 2" xfId="1327"/>
    <cellStyle name="xl136 5" xfId="1444"/>
    <cellStyle name="xl136 6" xfId="1029"/>
    <cellStyle name="xl136 7" xfId="778"/>
    <cellStyle name="xl137" xfId="145"/>
    <cellStyle name="xl137 2" xfId="296"/>
    <cellStyle name="xl137 2 2" xfId="1119"/>
    <cellStyle name="xl137 2 3" xfId="868"/>
    <cellStyle name="xl137 3" xfId="492"/>
    <cellStyle name="xl137 4" xfId="635"/>
    <cellStyle name="xl137 4 2" xfId="1335"/>
    <cellStyle name="xl138" xfId="148"/>
    <cellStyle name="xl138 2" xfId="297"/>
    <cellStyle name="xl138 3" xfId="491"/>
    <cellStyle name="xl138 3 2" xfId="1190"/>
    <cellStyle name="xl138 3 3" xfId="939"/>
    <cellStyle name="xl138 4" xfId="636"/>
    <cellStyle name="xl138 4 2" xfId="1338"/>
    <cellStyle name="xl138 5" xfId="1448"/>
    <cellStyle name="xl138 6" xfId="1033"/>
    <cellStyle name="xl138 7" xfId="782"/>
    <cellStyle name="xl139" xfId="152"/>
    <cellStyle name="xl139 2" xfId="302"/>
    <cellStyle name="xl139 2 2" xfId="1122"/>
    <cellStyle name="xl139 2 3" xfId="871"/>
    <cellStyle name="xl139 3" xfId="466"/>
    <cellStyle name="xl139 4" xfId="641"/>
    <cellStyle name="xl139 4 2" xfId="1342"/>
    <cellStyle name="xl139 5" xfId="1452"/>
    <cellStyle name="xl139 6" xfId="1037"/>
    <cellStyle name="xl139 7" xfId="786"/>
    <cellStyle name="xl140" xfId="156"/>
    <cellStyle name="xl140 2" xfId="306"/>
    <cellStyle name="xl140 2 2" xfId="1126"/>
    <cellStyle name="xl140 2 3" xfId="875"/>
    <cellStyle name="xl140 3" xfId="450"/>
    <cellStyle name="xl140 4" xfId="645"/>
    <cellStyle name="xl140 4 2" xfId="1346"/>
    <cellStyle name="xl140 5" xfId="1454"/>
    <cellStyle name="xl140 6" xfId="1039"/>
    <cellStyle name="xl140 7" xfId="788"/>
    <cellStyle name="xl141" xfId="160"/>
    <cellStyle name="xl141 2" xfId="310"/>
    <cellStyle name="xl141 2 2" xfId="1129"/>
    <cellStyle name="xl141 2 3" xfId="878"/>
    <cellStyle name="xl141 3" xfId="438"/>
    <cellStyle name="xl141 4" xfId="649"/>
    <cellStyle name="xl141 4 2" xfId="1350"/>
    <cellStyle name="xl141 5" xfId="1458"/>
    <cellStyle name="xl141 6" xfId="1043"/>
    <cellStyle name="xl141 7" xfId="792"/>
    <cellStyle name="xl142" xfId="110"/>
    <cellStyle name="xl142 2" xfId="314"/>
    <cellStyle name="xl142 3" xfId="475"/>
    <cellStyle name="xl142 3 2" xfId="1187"/>
    <cellStyle name="xl142 3 3" xfId="936"/>
    <cellStyle name="xl142 4" xfId="653"/>
    <cellStyle name="xl142 4 2" xfId="1300"/>
    <cellStyle name="xl143" xfId="113"/>
    <cellStyle name="xl143 2" xfId="317"/>
    <cellStyle name="xl143 2 2" xfId="1133"/>
    <cellStyle name="xl143 2 3" xfId="882"/>
    <cellStyle name="xl143 3" xfId="465"/>
    <cellStyle name="xl143 4" xfId="656"/>
    <cellStyle name="xl143 4 2" xfId="1303"/>
    <cellStyle name="xl144" xfId="115"/>
    <cellStyle name="xl144 2" xfId="320"/>
    <cellStyle name="xl144 2 2" xfId="1134"/>
    <cellStyle name="xl144 2 3" xfId="883"/>
    <cellStyle name="xl144 3" xfId="452"/>
    <cellStyle name="xl144 4" xfId="659"/>
    <cellStyle name="xl144 4 2" xfId="1305"/>
    <cellStyle name="xl144 5" xfId="1425"/>
    <cellStyle name="xl144 6" xfId="1010"/>
    <cellStyle name="xl144 7" xfId="759"/>
    <cellStyle name="xl145" xfId="120"/>
    <cellStyle name="xl145 2" xfId="322"/>
    <cellStyle name="xl145 2 2" xfId="1135"/>
    <cellStyle name="xl145 2 3" xfId="884"/>
    <cellStyle name="xl145 3" xfId="449"/>
    <cellStyle name="xl145 4" xfId="661"/>
    <cellStyle name="xl145 4 2" xfId="1310"/>
    <cellStyle name="xl145 5" xfId="1430"/>
    <cellStyle name="xl145 6" xfId="1015"/>
    <cellStyle name="xl145 7" xfId="764"/>
    <cellStyle name="xl146" xfId="122"/>
    <cellStyle name="xl146 2" xfId="323"/>
    <cellStyle name="xl146 2 2" xfId="1136"/>
    <cellStyle name="xl146 2 3" xfId="885"/>
    <cellStyle name="xl146 3" xfId="447"/>
    <cellStyle name="xl146 4" xfId="662"/>
    <cellStyle name="xl146 4 2" xfId="1312"/>
    <cellStyle name="xl146 5" xfId="1432"/>
    <cellStyle name="xl146 6" xfId="1017"/>
    <cellStyle name="xl146 7" xfId="766"/>
    <cellStyle name="xl147" xfId="125"/>
    <cellStyle name="xl147 2" xfId="335"/>
    <cellStyle name="xl147 3" xfId="464"/>
    <cellStyle name="xl147 3 2" xfId="1183"/>
    <cellStyle name="xl147 3 3" xfId="932"/>
    <cellStyle name="xl147 4" xfId="674"/>
    <cellStyle name="xl147 4 2" xfId="1315"/>
    <cellStyle name="xl147 5" xfId="1434"/>
    <cellStyle name="xl147 6" xfId="1019"/>
    <cellStyle name="xl147 7" xfId="768"/>
    <cellStyle name="xl148" xfId="130"/>
    <cellStyle name="xl148 2" xfId="283"/>
    <cellStyle name="xl148 3" xfId="459"/>
    <cellStyle name="xl148 3 2" xfId="1180"/>
    <cellStyle name="xl148 3 3" xfId="929"/>
    <cellStyle name="xl148 4" xfId="622"/>
    <cellStyle name="xl148 4 2" xfId="1320"/>
    <cellStyle name="xl148 5" xfId="1438"/>
    <cellStyle name="xl148 6" xfId="1023"/>
    <cellStyle name="xl148 7" xfId="772"/>
    <cellStyle name="xl149" xfId="134"/>
    <cellStyle name="xl149 2" xfId="286"/>
    <cellStyle name="xl149 3" xfId="436"/>
    <cellStyle name="xl149 3 2" xfId="1174"/>
    <cellStyle name="xl149 3 3" xfId="923"/>
    <cellStyle name="xl149 4" xfId="625"/>
    <cellStyle name="xl149 4 2" xfId="1324"/>
    <cellStyle name="xl149 5" xfId="1442"/>
    <cellStyle name="xl149 6" xfId="1027"/>
    <cellStyle name="xl149 7" xfId="776"/>
    <cellStyle name="xl150" xfId="138"/>
    <cellStyle name="xl150 2" xfId="288"/>
    <cellStyle name="xl150 2 2" xfId="1112"/>
    <cellStyle name="xl150 2 3" xfId="861"/>
    <cellStyle name="xl150 3" xfId="500"/>
    <cellStyle name="xl150 4" xfId="627"/>
    <cellStyle name="xl150 4 2" xfId="1328"/>
    <cellStyle name="xl150 5" xfId="1445"/>
    <cellStyle name="xl150 6" xfId="1030"/>
    <cellStyle name="xl150 7" xfId="779"/>
    <cellStyle name="xl151" xfId="140"/>
    <cellStyle name="xl151 2" xfId="293"/>
    <cellStyle name="xl151 2 2" xfId="1116"/>
    <cellStyle name="xl151 2 3" xfId="865"/>
    <cellStyle name="xl151 3" xfId="495"/>
    <cellStyle name="xl151 4" xfId="632"/>
    <cellStyle name="xl151 4 2" xfId="1330"/>
    <cellStyle name="xl152" xfId="147"/>
    <cellStyle name="xl152 2" xfId="295"/>
    <cellStyle name="xl152 2 2" xfId="1118"/>
    <cellStyle name="xl152 2 3" xfId="867"/>
    <cellStyle name="xl152 3" xfId="493"/>
    <cellStyle name="xl152 4" xfId="634"/>
    <cellStyle name="xl152 4 2" xfId="1337"/>
    <cellStyle name="xl153" xfId="149"/>
    <cellStyle name="xl153 2" xfId="298"/>
    <cellStyle name="xl153 2 2" xfId="1120"/>
    <cellStyle name="xl153 2 3" xfId="869"/>
    <cellStyle name="xl153 3" xfId="486"/>
    <cellStyle name="xl153 4" xfId="637"/>
    <cellStyle name="xl153 4 2" xfId="1339"/>
    <cellStyle name="xl153 5" xfId="1449"/>
    <cellStyle name="xl153 6" xfId="1034"/>
    <cellStyle name="xl153 7" xfId="783"/>
    <cellStyle name="xl154" xfId="150"/>
    <cellStyle name="xl154 2" xfId="303"/>
    <cellStyle name="xl154 2 2" xfId="1123"/>
    <cellStyle name="xl154 2 3" xfId="872"/>
    <cellStyle name="xl154 3" xfId="462"/>
    <cellStyle name="xl154 4" xfId="642"/>
    <cellStyle name="xl154 4 2" xfId="1340"/>
    <cellStyle name="xl154 5" xfId="1450"/>
    <cellStyle name="xl154 6" xfId="1035"/>
    <cellStyle name="xl154 7" xfId="784"/>
    <cellStyle name="xl155" xfId="151"/>
    <cellStyle name="xl155 2" xfId="307"/>
    <cellStyle name="xl155 2 2" xfId="1127"/>
    <cellStyle name="xl155 2 3" xfId="876"/>
    <cellStyle name="xl155 3" xfId="448"/>
    <cellStyle name="xl155 4" xfId="646"/>
    <cellStyle name="xl155 4 2" xfId="1341"/>
    <cellStyle name="xl155 5" xfId="1451"/>
    <cellStyle name="xl155 6" xfId="1036"/>
    <cellStyle name="xl155 7" xfId="785"/>
    <cellStyle name="xl156" xfId="153"/>
    <cellStyle name="xl156 2" xfId="311"/>
    <cellStyle name="xl156 2 2" xfId="1130"/>
    <cellStyle name="xl156 2 3" xfId="879"/>
    <cellStyle name="xl156 3" xfId="490"/>
    <cellStyle name="xl156 4" xfId="650"/>
    <cellStyle name="xl156 4 2" xfId="1343"/>
    <cellStyle name="xl157" xfId="154"/>
    <cellStyle name="xl157 2" xfId="313"/>
    <cellStyle name="xl157 2 2" xfId="1132"/>
    <cellStyle name="xl157 2 3" xfId="881"/>
    <cellStyle name="xl157 3" xfId="477"/>
    <cellStyle name="xl157 4" xfId="652"/>
    <cellStyle name="xl157 4 2" xfId="1344"/>
    <cellStyle name="xl157 5" xfId="1453"/>
    <cellStyle name="xl157 6" xfId="1038"/>
    <cellStyle name="xl157 7" xfId="787"/>
    <cellStyle name="xl158" xfId="155"/>
    <cellStyle name="xl158 2" xfId="315"/>
    <cellStyle name="xl158 3" xfId="472"/>
    <cellStyle name="xl158 3 2" xfId="1185"/>
    <cellStyle name="xl158 3 3" xfId="934"/>
    <cellStyle name="xl158 4" xfId="654"/>
    <cellStyle name="xl158 4 2" xfId="1345"/>
    <cellStyle name="xl159" xfId="157"/>
    <cellStyle name="xl159 2" xfId="324"/>
    <cellStyle name="xl159 2 2" xfId="1137"/>
    <cellStyle name="xl159 2 3" xfId="886"/>
    <cellStyle name="xl159 3" xfId="442"/>
    <cellStyle name="xl159 4" xfId="663"/>
    <cellStyle name="xl159 4 2" xfId="1347"/>
    <cellStyle name="xl159 5" xfId="1455"/>
    <cellStyle name="xl159 6" xfId="1040"/>
    <cellStyle name="xl159 7" xfId="789"/>
    <cellStyle name="xl160" xfId="158"/>
    <cellStyle name="xl160 2" xfId="331"/>
    <cellStyle name="xl160 2 2" xfId="1139"/>
    <cellStyle name="xl160 2 3" xfId="888"/>
    <cellStyle name="xl160 3" xfId="431"/>
    <cellStyle name="xl160 4" xfId="670"/>
    <cellStyle name="xl160 4 2" xfId="1348"/>
    <cellStyle name="xl160 5" xfId="1456"/>
    <cellStyle name="xl160 6" xfId="1041"/>
    <cellStyle name="xl160 7" xfId="790"/>
    <cellStyle name="xl161" xfId="159"/>
    <cellStyle name="xl161 2" xfId="336"/>
    <cellStyle name="xl161 3" xfId="460"/>
    <cellStyle name="xl161 3 2" xfId="1181"/>
    <cellStyle name="xl161 3 3" xfId="930"/>
    <cellStyle name="xl161 4" xfId="675"/>
    <cellStyle name="xl161 4 2" xfId="1349"/>
    <cellStyle name="xl161 5" xfId="1457"/>
    <cellStyle name="xl161 6" xfId="1042"/>
    <cellStyle name="xl161 7" xfId="791"/>
    <cellStyle name="xl162" xfId="161"/>
    <cellStyle name="xl162 2" xfId="337"/>
    <cellStyle name="xl162 2 2" xfId="1141"/>
    <cellStyle name="xl162 2 3" xfId="890"/>
    <cellStyle name="xl162 3" xfId="456"/>
    <cellStyle name="xl162 4" xfId="676"/>
    <cellStyle name="xl162 4 2" xfId="1351"/>
    <cellStyle name="xl162 5" xfId="1459"/>
    <cellStyle name="xl162 6" xfId="1044"/>
    <cellStyle name="xl162 7" xfId="793"/>
    <cellStyle name="xl163" xfId="108"/>
    <cellStyle name="xl163 2" xfId="338"/>
    <cellStyle name="xl163 2 2" xfId="1142"/>
    <cellStyle name="xl163 2 3" xfId="891"/>
    <cellStyle name="xl163 3" xfId="432"/>
    <cellStyle name="xl163 4" xfId="677"/>
    <cellStyle name="xl163 4 2" xfId="1298"/>
    <cellStyle name="xl163 5" xfId="1423"/>
    <cellStyle name="xl163 6" xfId="1008"/>
    <cellStyle name="xl163 7" xfId="757"/>
    <cellStyle name="xl164" xfId="116"/>
    <cellStyle name="xl164 2" xfId="339"/>
    <cellStyle name="xl164 2 2" xfId="1143"/>
    <cellStyle name="xl164 2 3" xfId="892"/>
    <cellStyle name="xl164 3" xfId="423"/>
    <cellStyle name="xl164 4" xfId="678"/>
    <cellStyle name="xl164 4 2" xfId="1306"/>
    <cellStyle name="xl164 5" xfId="1426"/>
    <cellStyle name="xl164 6" xfId="1011"/>
    <cellStyle name="xl164 7" xfId="760"/>
    <cellStyle name="xl165" xfId="126"/>
    <cellStyle name="xl165 2" xfId="340"/>
    <cellStyle name="xl165 2 2" xfId="1144"/>
    <cellStyle name="xl165 2 3" xfId="893"/>
    <cellStyle name="xl165 3" xfId="422"/>
    <cellStyle name="xl165 4" xfId="679"/>
    <cellStyle name="xl165 4 2" xfId="1316"/>
    <cellStyle name="xl165 5" xfId="1435"/>
    <cellStyle name="xl165 6" xfId="1020"/>
    <cellStyle name="xl165 7" xfId="769"/>
    <cellStyle name="xl166" xfId="131"/>
    <cellStyle name="xl166 2" xfId="341"/>
    <cellStyle name="xl166 3" xfId="428"/>
    <cellStyle name="xl166 3 2" xfId="1172"/>
    <cellStyle name="xl166 3 3" xfId="921"/>
    <cellStyle name="xl166 4" xfId="680"/>
    <cellStyle name="xl166 4 2" xfId="1321"/>
    <cellStyle name="xl166 5" xfId="1439"/>
    <cellStyle name="xl166 6" xfId="1024"/>
    <cellStyle name="xl166 7" xfId="773"/>
    <cellStyle name="xl167" xfId="135"/>
    <cellStyle name="xl167 2" xfId="342"/>
    <cellStyle name="xl167 3" xfId="421"/>
    <cellStyle name="xl167 3 2" xfId="1169"/>
    <cellStyle name="xl167 3 3" xfId="918"/>
    <cellStyle name="xl167 4" xfId="681"/>
    <cellStyle name="xl167 4 2" xfId="1325"/>
    <cellStyle name="xl167 5" xfId="1443"/>
    <cellStyle name="xl167 6" xfId="1028"/>
    <cellStyle name="xl167 7" xfId="777"/>
    <cellStyle name="xl168" xfId="139"/>
    <cellStyle name="xl168 2" xfId="343"/>
    <cellStyle name="xl168 2 2" xfId="1145"/>
    <cellStyle name="xl168 2 3" xfId="894"/>
    <cellStyle name="xl168 3" xfId="426"/>
    <cellStyle name="xl168 4" xfId="682"/>
    <cellStyle name="xl168 4 2" xfId="1329"/>
    <cellStyle name="xl168 5" xfId="1446"/>
    <cellStyle name="xl168 6" xfId="1031"/>
    <cellStyle name="xl168 7" xfId="780"/>
    <cellStyle name="xl169" xfId="162"/>
    <cellStyle name="xl169 2" xfId="344"/>
    <cellStyle name="xl169 2 2" xfId="1146"/>
    <cellStyle name="xl169 2 3" xfId="895"/>
    <cellStyle name="xl169 3" xfId="420"/>
    <cellStyle name="xl169 4" xfId="683"/>
    <cellStyle name="xl169 4 2" xfId="1352"/>
    <cellStyle name="xl169 5" xfId="1460"/>
    <cellStyle name="xl169 6" xfId="1045"/>
    <cellStyle name="xl169 7" xfId="794"/>
    <cellStyle name="xl170" xfId="165"/>
    <cellStyle name="xl170 2" xfId="345"/>
    <cellStyle name="xl170 2 2" xfId="1147"/>
    <cellStyle name="xl170 2 3" xfId="896"/>
    <cellStyle name="xl170 3" xfId="418"/>
    <cellStyle name="xl170 4" xfId="684"/>
    <cellStyle name="xl170 4 2" xfId="1355"/>
    <cellStyle name="xl170 5" xfId="1463"/>
    <cellStyle name="xl170 6" xfId="1048"/>
    <cellStyle name="xl170 7" xfId="797"/>
    <cellStyle name="xl171" xfId="168"/>
    <cellStyle name="xl171 2" xfId="346"/>
    <cellStyle name="xl171 2 2" xfId="1148"/>
    <cellStyle name="xl171 2 3" xfId="897"/>
    <cellStyle name="xl171 3" xfId="415"/>
    <cellStyle name="xl171 4" xfId="685"/>
    <cellStyle name="xl171 4 2" xfId="1358"/>
    <cellStyle name="xl172" xfId="171"/>
    <cellStyle name="xl172 2" xfId="281"/>
    <cellStyle name="xl172 2 2" xfId="1110"/>
    <cellStyle name="xl172 2 3" xfId="859"/>
    <cellStyle name="xl172 3" xfId="467"/>
    <cellStyle name="xl172 4" xfId="620"/>
    <cellStyle name="xl172 4 2" xfId="1361"/>
    <cellStyle name="xl173" xfId="163"/>
    <cellStyle name="xl173 2" xfId="289"/>
    <cellStyle name="xl173 2 2" xfId="1113"/>
    <cellStyle name="xl173 2 3" xfId="862"/>
    <cellStyle name="xl173 3" xfId="499"/>
    <cellStyle name="xl173 4" xfId="628"/>
    <cellStyle name="xl173 4 2" xfId="1353"/>
    <cellStyle name="xl173 5" xfId="1461"/>
    <cellStyle name="xl173 6" xfId="1046"/>
    <cellStyle name="xl173 7" xfId="795"/>
    <cellStyle name="xl174" xfId="166"/>
    <cellStyle name="xl174 2" xfId="299"/>
    <cellStyle name="xl174 2 2" xfId="1121"/>
    <cellStyle name="xl174 2 3" xfId="870"/>
    <cellStyle name="xl174 3" xfId="479"/>
    <cellStyle name="xl174 4" xfId="638"/>
    <cellStyle name="xl174 4 2" xfId="1356"/>
    <cellStyle name="xl174 5" xfId="1464"/>
    <cellStyle name="xl174 6" xfId="1049"/>
    <cellStyle name="xl174 7" xfId="798"/>
    <cellStyle name="xl175" xfId="164"/>
    <cellStyle name="xl175 2" xfId="304"/>
    <cellStyle name="xl175 2 2" xfId="1124"/>
    <cellStyle name="xl175 2 3" xfId="873"/>
    <cellStyle name="xl175 3" xfId="458"/>
    <cellStyle name="xl175 4" xfId="643"/>
    <cellStyle name="xl175 4 2" xfId="1354"/>
    <cellStyle name="xl175 5" xfId="1462"/>
    <cellStyle name="xl175 6" xfId="1047"/>
    <cellStyle name="xl175 7" xfId="796"/>
    <cellStyle name="xl176" xfId="117"/>
    <cellStyle name="xl176 2" xfId="308"/>
    <cellStyle name="xl176 2 2" xfId="1128"/>
    <cellStyle name="xl176 2 3" xfId="877"/>
    <cellStyle name="xl176 3" xfId="443"/>
    <cellStyle name="xl176 4" xfId="647"/>
    <cellStyle name="xl176 4 2" xfId="1307"/>
    <cellStyle name="xl176 5" xfId="1427"/>
    <cellStyle name="xl176 6" xfId="1012"/>
    <cellStyle name="xl176 7" xfId="761"/>
    <cellStyle name="xl177" xfId="107"/>
    <cellStyle name="xl177 2" xfId="312"/>
    <cellStyle name="xl177 2 2" xfId="1131"/>
    <cellStyle name="xl177 2 3" xfId="880"/>
    <cellStyle name="xl177 3" xfId="478"/>
    <cellStyle name="xl177 4" xfId="651"/>
    <cellStyle name="xl177 4 2" xfId="1297"/>
    <cellStyle name="xl177 5" xfId="1422"/>
    <cellStyle name="xl177 6" xfId="1007"/>
    <cellStyle name="xl177 7" xfId="756"/>
    <cellStyle name="xl178" xfId="118"/>
    <cellStyle name="xl178 2" xfId="327"/>
    <cellStyle name="xl178 2 2" xfId="1138"/>
    <cellStyle name="xl178 2 3" xfId="887"/>
    <cellStyle name="xl178 3" xfId="433"/>
    <cellStyle name="xl178 4" xfId="666"/>
    <cellStyle name="xl178 4 2" xfId="1308"/>
    <cellStyle name="xl178 5" xfId="1428"/>
    <cellStyle name="xl178 6" xfId="1013"/>
    <cellStyle name="xl178 7" xfId="762"/>
    <cellStyle name="xl179" xfId="127"/>
    <cellStyle name="xl179 2" xfId="290"/>
    <cellStyle name="xl179 2 2" xfId="1114"/>
    <cellStyle name="xl179 2 3" xfId="863"/>
    <cellStyle name="xl179 3" xfId="498"/>
    <cellStyle name="xl179 4" xfId="629"/>
    <cellStyle name="xl179 4 2" xfId="1317"/>
    <cellStyle name="xl179 5" xfId="1436"/>
    <cellStyle name="xl179 6" xfId="1021"/>
    <cellStyle name="xl179 7" xfId="770"/>
    <cellStyle name="xl180" xfId="141"/>
    <cellStyle name="xl180 2" xfId="332"/>
    <cellStyle name="xl180 2 2" xfId="1140"/>
    <cellStyle name="xl180 2 3" xfId="889"/>
    <cellStyle name="xl180 3" xfId="484"/>
    <cellStyle name="xl180 4" xfId="671"/>
    <cellStyle name="xl180 4 2" xfId="1331"/>
    <cellStyle name="xl180 5" xfId="1447"/>
    <cellStyle name="xl180 6" xfId="1032"/>
    <cellStyle name="xl180 7" xfId="781"/>
    <cellStyle name="xl181" xfId="169"/>
    <cellStyle name="xl181 2" xfId="347"/>
    <cellStyle name="xl181 2 2" xfId="1149"/>
    <cellStyle name="xl181 2 3" xfId="898"/>
    <cellStyle name="xl181 3" xfId="429"/>
    <cellStyle name="xl181 4" xfId="686"/>
    <cellStyle name="xl181 4 2" xfId="1359"/>
    <cellStyle name="xl182" xfId="111"/>
    <cellStyle name="xl182 2" xfId="350"/>
    <cellStyle name="xl182 2 2" xfId="1150"/>
    <cellStyle name="xl182 2 3" xfId="899"/>
    <cellStyle name="xl182 3" xfId="414"/>
    <cellStyle name="xl182 4" xfId="689"/>
    <cellStyle name="xl182 4 2" xfId="1301"/>
    <cellStyle name="xl183" xfId="353"/>
    <cellStyle name="xl183 2" xfId="419"/>
    <cellStyle name="xl183 2 2" xfId="1168"/>
    <cellStyle name="xl183 2 3" xfId="917"/>
    <cellStyle name="xl183 3" xfId="692"/>
    <cellStyle name="xl184" xfId="356"/>
    <cellStyle name="xl184 2" xfId="412"/>
    <cellStyle name="xl184 2 2" xfId="1165"/>
    <cellStyle name="xl184 2 3" xfId="914"/>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2 2" xfId="1170"/>
    <cellStyle name="xl197 2 3" xfId="919"/>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2 2" xfId="1179"/>
    <cellStyle name="xl200 2 3" xfId="928"/>
    <cellStyle name="xl200 3" xfId="623"/>
    <cellStyle name="xl21" xfId="177"/>
    <cellStyle name="xl21 2" xfId="512"/>
    <cellStyle name="xl21 2 2" xfId="1197"/>
    <cellStyle name="xl21 2 3" xfId="946"/>
    <cellStyle name="xl21 3" xfId="698"/>
    <cellStyle name="xl21 3 2" xfId="1364"/>
    <cellStyle name="xl22" xfId="13"/>
    <cellStyle name="xl22 2" xfId="411"/>
    <cellStyle name="xl22 2 2" xfId="1164"/>
    <cellStyle name="xl22 2 3" xfId="913"/>
    <cellStyle name="xl22 3" xfId="518"/>
    <cellStyle name="xl22 3 2" xfId="1203"/>
    <cellStyle name="xl23" xfId="19"/>
    <cellStyle name="xl23 2" xfId="400"/>
    <cellStyle name="xl23 2 2" xfId="1155"/>
    <cellStyle name="xl23 2 3" xfId="904"/>
    <cellStyle name="xl23 3" xfId="525"/>
    <cellStyle name="xl23 3 2" xfId="1209"/>
    <cellStyle name="xl24" xfId="23"/>
    <cellStyle name="xl24 2" xfId="403"/>
    <cellStyle name="xl24 3" xfId="529"/>
    <cellStyle name="xl24 3 2" xfId="1213"/>
    <cellStyle name="xl25" xfId="30"/>
    <cellStyle name="xl25 2" xfId="387"/>
    <cellStyle name="xl25 3" xfId="536"/>
    <cellStyle name="xl25 3 2" xfId="1220"/>
    <cellStyle name="xl26" xfId="1"/>
    <cellStyle name="xl26 2" xfId="45"/>
    <cellStyle name="xl26 2 2" xfId="1235"/>
    <cellStyle name="xl26 3" xfId="409"/>
    <cellStyle name="xl26 3 2" xfId="1162"/>
    <cellStyle name="xl26 3 3" xfId="911"/>
    <cellStyle name="xl26 4" xfId="524"/>
    <cellStyle name="xl27" xfId="17"/>
    <cellStyle name="xl27 2" xfId="401"/>
    <cellStyle name="xl27 2 2" xfId="1156"/>
    <cellStyle name="xl27 2 3" xfId="905"/>
    <cellStyle name="xl27 3" xfId="522"/>
    <cellStyle name="xl27 3 2" xfId="1207"/>
    <cellStyle name="xl28" xfId="47"/>
    <cellStyle name="xl28 2" xfId="201"/>
    <cellStyle name="xl28 3" xfId="552"/>
    <cellStyle name="xl28 3 2" xfId="1237"/>
    <cellStyle name="xl29" xfId="49"/>
    <cellStyle name="xl29 2" xfId="358"/>
    <cellStyle name="xl29 3" xfId="556"/>
    <cellStyle name="xl29 3 2" xfId="1239"/>
    <cellStyle name="xl30" xfId="55"/>
    <cellStyle name="xl30 2" xfId="186"/>
    <cellStyle name="xl30 3" xfId="563"/>
    <cellStyle name="xl30 3 2" xfId="1245"/>
    <cellStyle name="xl31" xfId="11"/>
    <cellStyle name="xl31 2" xfId="394"/>
    <cellStyle name="xl31 3" xfId="570"/>
    <cellStyle name="xl31 3 2" xfId="1202"/>
    <cellStyle name="xl32" xfId="178"/>
    <cellStyle name="xl32 2" xfId="513"/>
    <cellStyle name="xl32 2 2" xfId="1198"/>
    <cellStyle name="xl32 2 3" xfId="947"/>
    <cellStyle name="xl32 3" xfId="699"/>
    <cellStyle name="xl32 3 2" xfId="1365"/>
    <cellStyle name="xl33" xfId="24"/>
    <cellStyle name="xl33 2" xfId="396"/>
    <cellStyle name="xl33 2 2" xfId="1151"/>
    <cellStyle name="xl33 2 3" xfId="900"/>
    <cellStyle name="xl33 3" xfId="530"/>
    <cellStyle name="xl33 3 2" xfId="1214"/>
    <cellStyle name="xl34" xfId="2"/>
    <cellStyle name="xl34 2" xfId="41"/>
    <cellStyle name="xl34 2 2" xfId="1231"/>
    <cellStyle name="xl34 2 3" xfId="1377"/>
    <cellStyle name="xl34 2 4" xfId="962"/>
    <cellStyle name="xl34 2 5" xfId="711"/>
    <cellStyle name="xl34 3" xfId="183"/>
    <cellStyle name="xl34 4" xfId="547"/>
    <cellStyle name="xl35" xfId="50"/>
    <cellStyle name="xl35 2" xfId="361"/>
    <cellStyle name="xl35 3" xfId="557"/>
    <cellStyle name="xl35 3 2" xfId="1240"/>
    <cellStyle name="xl36" xfId="56"/>
    <cellStyle name="xl36 2" xfId="224"/>
    <cellStyle name="xl36 3" xfId="564"/>
    <cellStyle name="xl36 3 2" xfId="1246"/>
    <cellStyle name="xl37" xfId="60"/>
    <cellStyle name="xl37 2" xfId="377"/>
    <cellStyle name="xl37 3" xfId="571"/>
    <cellStyle name="xl37 3 2" xfId="1250"/>
    <cellStyle name="xl38" xfId="3"/>
    <cellStyle name="xl38 2" xfId="63"/>
    <cellStyle name="xl38 2 2" xfId="1253"/>
    <cellStyle name="xl38 2 3" xfId="1388"/>
    <cellStyle name="xl38 2 4" xfId="973"/>
    <cellStyle name="xl38 2 5" xfId="722"/>
    <cellStyle name="xl38 3" xfId="390"/>
    <cellStyle name="xl38 4" xfId="574"/>
    <cellStyle name="xl39" xfId="42"/>
    <cellStyle name="xl39 2" xfId="235"/>
    <cellStyle name="xl39 3" xfId="548"/>
    <cellStyle name="xl39 3 2" xfId="1232"/>
    <cellStyle name="xl40" xfId="34"/>
    <cellStyle name="xl40 2" xfId="185"/>
    <cellStyle name="xl40 3" xfId="540"/>
    <cellStyle name="xl40 3 2" xfId="1224"/>
    <cellStyle name="xl41" xfId="51"/>
    <cellStyle name="xl41 2" xfId="179"/>
    <cellStyle name="xl41 3" xfId="558"/>
    <cellStyle name="xl41 3 2" xfId="1241"/>
    <cellStyle name="xl42" xfId="4"/>
    <cellStyle name="xl42 2" xfId="57"/>
    <cellStyle name="xl42 2 2" xfId="1247"/>
    <cellStyle name="xl42 2 3" xfId="1384"/>
    <cellStyle name="xl42 2 4" xfId="969"/>
    <cellStyle name="xl42 2 5" xfId="718"/>
    <cellStyle name="xl42 3" xfId="218"/>
    <cellStyle name="xl42 4" xfId="565"/>
    <cellStyle name="xl43" xfId="61"/>
    <cellStyle name="xl43 2" xfId="373"/>
    <cellStyle name="xl43 3" xfId="572"/>
    <cellStyle name="xl43 3 2" xfId="1251"/>
    <cellStyle name="xl44" xfId="48"/>
    <cellStyle name="xl44 2" xfId="215"/>
    <cellStyle name="xl44 2 2" xfId="1065"/>
    <cellStyle name="xl44 2 3" xfId="814"/>
    <cellStyle name="xl44 3" xfId="367"/>
    <cellStyle name="xl44 4" xfId="554"/>
    <cellStyle name="xl44 4 2" xfId="1238"/>
    <cellStyle name="xl44 5" xfId="1380"/>
    <cellStyle name="xl44 6" xfId="965"/>
    <cellStyle name="xl44 7" xfId="714"/>
    <cellStyle name="xl45" xfId="52"/>
    <cellStyle name="xl45 2" xfId="216"/>
    <cellStyle name="xl45 2 2" xfId="1066"/>
    <cellStyle name="xl45 2 3" xfId="815"/>
    <cellStyle name="xl45 3" xfId="364"/>
    <cellStyle name="xl45 4" xfId="555"/>
    <cellStyle name="xl45 4 2" xfId="1242"/>
    <cellStyle name="xl45 5" xfId="1381"/>
    <cellStyle name="xl45 6" xfId="966"/>
    <cellStyle name="xl45 7" xfId="715"/>
    <cellStyle name="xl46" xfId="65"/>
    <cellStyle name="xl46 2" xfId="220"/>
    <cellStyle name="xl46 2 2" xfId="1067"/>
    <cellStyle name="xl46 2 3" xfId="816"/>
    <cellStyle name="xl46 3" xfId="217"/>
    <cellStyle name="xl46 4" xfId="559"/>
    <cellStyle name="xl46 4 2" xfId="1255"/>
    <cellStyle name="xl46 5" xfId="1390"/>
    <cellStyle name="xl46 6" xfId="975"/>
    <cellStyle name="xl46 7" xfId="724"/>
    <cellStyle name="xl47" xfId="14"/>
    <cellStyle name="xl47 2" xfId="237"/>
    <cellStyle name="xl47 2 2" xfId="1078"/>
    <cellStyle name="xl47 2 3" xfId="827"/>
    <cellStyle name="xl47 3" xfId="376"/>
    <cellStyle name="xl47 4" xfId="576"/>
    <cellStyle name="xl47 4 2" xfId="1204"/>
    <cellStyle name="xl48" xfId="31"/>
    <cellStyle name="xl48 2" xfId="180"/>
    <cellStyle name="xl48 3" xfId="404"/>
    <cellStyle name="xl48 3 2" xfId="1158"/>
    <cellStyle name="xl48 3 3" xfId="907"/>
    <cellStyle name="xl48 4" xfId="519"/>
    <cellStyle name="xl48 4 2" xfId="1221"/>
    <cellStyle name="xl48 5" xfId="1368"/>
    <cellStyle name="xl48 6" xfId="953"/>
    <cellStyle name="xl48 7" xfId="702"/>
    <cellStyle name="xl49" xfId="37"/>
    <cellStyle name="xl49 2" xfId="198"/>
    <cellStyle name="xl49 2 2" xfId="1053"/>
    <cellStyle name="xl49 2 3" xfId="802"/>
    <cellStyle name="xl49 3" xfId="386"/>
    <cellStyle name="xl49 4" xfId="537"/>
    <cellStyle name="xl49 4 2" xfId="1227"/>
    <cellStyle name="xl49 5" xfId="1373"/>
    <cellStyle name="xl49 6" xfId="958"/>
    <cellStyle name="xl49 7" xfId="707"/>
    <cellStyle name="xl50" xfId="39"/>
    <cellStyle name="xl50 2" xfId="204"/>
    <cellStyle name="xl50 2 2" xfId="1058"/>
    <cellStyle name="xl50 2 3" xfId="807"/>
    <cellStyle name="xl50 3" xfId="384"/>
    <cellStyle name="xl50 4" xfId="543"/>
    <cellStyle name="xl50 4 2" xfId="1229"/>
    <cellStyle name="xl50 5" xfId="1375"/>
    <cellStyle name="xl50 6" xfId="960"/>
    <cellStyle name="xl50 7" xfId="709"/>
    <cellStyle name="xl51" xfId="20"/>
    <cellStyle name="xl51 2" xfId="206"/>
    <cellStyle name="xl51 2 2" xfId="1060"/>
    <cellStyle name="xl51 2 3" xfId="809"/>
    <cellStyle name="xl51 3" xfId="371"/>
    <cellStyle name="xl51 4" xfId="545"/>
    <cellStyle name="xl51 4 2" xfId="1210"/>
    <cellStyle name="xl52" xfId="5"/>
    <cellStyle name="xl52 2" xfId="25"/>
    <cellStyle name="xl52 2 2" xfId="1215"/>
    <cellStyle name="xl52 3" xfId="187"/>
    <cellStyle name="xl52 4" xfId="413"/>
    <cellStyle name="xl52 4 2" xfId="1166"/>
    <cellStyle name="xl52 4 3" xfId="915"/>
    <cellStyle name="xl52 5" xfId="526"/>
    <cellStyle name="xl53" xfId="32"/>
    <cellStyle name="xl53 2" xfId="192"/>
    <cellStyle name="xl53 3" xfId="407"/>
    <cellStyle name="xl53 3 2" xfId="1161"/>
    <cellStyle name="xl53 3 3" xfId="910"/>
    <cellStyle name="xl53 4" xfId="531"/>
    <cellStyle name="xl53 4 2" xfId="1222"/>
    <cellStyle name="xl53 5" xfId="1369"/>
    <cellStyle name="xl53 6" xfId="954"/>
    <cellStyle name="xl53 7" xfId="703"/>
    <cellStyle name="xl54" xfId="15"/>
    <cellStyle name="xl54 2" xfId="199"/>
    <cellStyle name="xl54 2 2" xfId="1054"/>
    <cellStyle name="xl54 2 3" xfId="803"/>
    <cellStyle name="xl54 3" xfId="385"/>
    <cellStyle name="xl54 4" xfId="538"/>
    <cellStyle name="xl54 4 2" xfId="1205"/>
    <cellStyle name="xl55" xfId="46"/>
    <cellStyle name="xl55 2" xfId="181"/>
    <cellStyle name="xl55 3" xfId="402"/>
    <cellStyle name="xl55 3 2" xfId="1157"/>
    <cellStyle name="xl55 3 3" xfId="906"/>
    <cellStyle name="xl55 4" xfId="520"/>
    <cellStyle name="xl55 4 2" xfId="1236"/>
    <cellStyle name="xl56" xfId="21"/>
    <cellStyle name="xl56 2" xfId="212"/>
    <cellStyle name="xl56 3" xfId="191"/>
    <cellStyle name="xl56 3 2" xfId="1051"/>
    <cellStyle name="xl56 3 3" xfId="800"/>
    <cellStyle name="xl56 4" xfId="551"/>
    <cellStyle name="xl56 4 2" xfId="1211"/>
    <cellStyle name="xl56 5" xfId="1366"/>
    <cellStyle name="xl56 6" xfId="951"/>
    <cellStyle name="xl56 7" xfId="700"/>
    <cellStyle name="xl57" xfId="26"/>
    <cellStyle name="xl57 2" xfId="188"/>
    <cellStyle name="xl57 2 2" xfId="1050"/>
    <cellStyle name="xl57 2 3" xfId="799"/>
    <cellStyle name="xl57 3" xfId="408"/>
    <cellStyle name="xl57 4" xfId="527"/>
    <cellStyle name="xl57 4 2" xfId="1216"/>
    <cellStyle name="xl58" xfId="33"/>
    <cellStyle name="xl58 2" xfId="193"/>
    <cellStyle name="xl58 3" xfId="405"/>
    <cellStyle name="xl58 3 2" xfId="1159"/>
    <cellStyle name="xl58 3 3" xfId="908"/>
    <cellStyle name="xl58 4" xfId="532"/>
    <cellStyle name="xl58 4 2" xfId="1223"/>
    <cellStyle name="xl58 5" xfId="1370"/>
    <cellStyle name="xl58 6" xfId="955"/>
    <cellStyle name="xl58 7" xfId="704"/>
    <cellStyle name="xl59" xfId="36"/>
    <cellStyle name="xl59 2" xfId="200"/>
    <cellStyle name="xl59 2 2" xfId="1055"/>
    <cellStyle name="xl59 2 3" xfId="804"/>
    <cellStyle name="xl59 3" xfId="380"/>
    <cellStyle name="xl59 4" xfId="539"/>
    <cellStyle name="xl59 4 2" xfId="1226"/>
    <cellStyle name="xl59 5" xfId="1372"/>
    <cellStyle name="xl59 6" xfId="957"/>
    <cellStyle name="xl59 7" xfId="706"/>
    <cellStyle name="xl60" xfId="38"/>
    <cellStyle name="xl60 2" xfId="203"/>
    <cellStyle name="xl60 2 2" xfId="1057"/>
    <cellStyle name="xl60 2 3" xfId="806"/>
    <cellStyle name="xl60 3" xfId="391"/>
    <cellStyle name="xl60 4" xfId="542"/>
    <cellStyle name="xl60 4 2" xfId="1228"/>
    <cellStyle name="xl60 5" xfId="1374"/>
    <cellStyle name="xl60 6" xfId="959"/>
    <cellStyle name="xl60 7" xfId="708"/>
    <cellStyle name="xl61" xfId="40"/>
    <cellStyle name="xl61 2" xfId="205"/>
    <cellStyle name="xl61 2 2" xfId="1059"/>
    <cellStyle name="xl61 2 3" xfId="808"/>
    <cellStyle name="xl61 3" xfId="379"/>
    <cellStyle name="xl61 4" xfId="544"/>
    <cellStyle name="xl61 4 2" xfId="1230"/>
    <cellStyle name="xl61 5" xfId="1376"/>
    <cellStyle name="xl61 6" xfId="961"/>
    <cellStyle name="xl61 7" xfId="710"/>
    <cellStyle name="xl62" xfId="43"/>
    <cellStyle name="xl62 2" xfId="207"/>
    <cellStyle name="xl62 2 2" xfId="1061"/>
    <cellStyle name="xl62 2 3" xfId="810"/>
    <cellStyle name="xl62 3" xfId="357"/>
    <cellStyle name="xl62 4" xfId="546"/>
    <cellStyle name="xl62 4 2" xfId="1233"/>
    <cellStyle name="xl62 5" xfId="1378"/>
    <cellStyle name="xl62 6" xfId="963"/>
    <cellStyle name="xl62 7" xfId="712"/>
    <cellStyle name="xl63" xfId="6"/>
    <cellStyle name="xl63 2" xfId="44"/>
    <cellStyle name="xl63 2 2" xfId="1234"/>
    <cellStyle name="xl63 2 3" xfId="1379"/>
    <cellStyle name="xl63 2 4" xfId="964"/>
    <cellStyle name="xl63 2 5" xfId="713"/>
    <cellStyle name="xl63 3" xfId="210"/>
    <cellStyle name="xl63 3 2" xfId="1062"/>
    <cellStyle name="xl63 3 3" xfId="811"/>
    <cellStyle name="xl63 4" xfId="378"/>
    <cellStyle name="xl63 5" xfId="549"/>
    <cellStyle name="xl64" xfId="16"/>
    <cellStyle name="xl64 2" xfId="211"/>
    <cellStyle name="xl64 2 2" xfId="1063"/>
    <cellStyle name="xl64 2 3" xfId="812"/>
    <cellStyle name="xl64 3" xfId="213"/>
    <cellStyle name="xl64 4" xfId="550"/>
    <cellStyle name="xl64 4 2" xfId="1206"/>
    <cellStyle name="xl65" xfId="22"/>
    <cellStyle name="xl65 2" xfId="182"/>
    <cellStyle name="xl65 3" xfId="410"/>
    <cellStyle name="xl65 3 2" xfId="1163"/>
    <cellStyle name="xl65 3 3" xfId="912"/>
    <cellStyle name="xl65 4" xfId="521"/>
    <cellStyle name="xl65 4 2" xfId="1212"/>
    <cellStyle name="xl66" xfId="27"/>
    <cellStyle name="xl66 2" xfId="189"/>
    <cellStyle name="xl66 3" xfId="406"/>
    <cellStyle name="xl66 3 2" xfId="1160"/>
    <cellStyle name="xl66 3 3" xfId="909"/>
    <cellStyle name="xl66 4" xfId="528"/>
    <cellStyle name="xl66 4 2" xfId="1217"/>
    <cellStyle name="xl67" xfId="53"/>
    <cellStyle name="xl67 2" xfId="194"/>
    <cellStyle name="xl67 3" xfId="399"/>
    <cellStyle name="xl67 3 2" xfId="1154"/>
    <cellStyle name="xl67 3 3" xfId="903"/>
    <cellStyle name="xl67 4" xfId="533"/>
    <cellStyle name="xl67 4 2" xfId="1243"/>
    <cellStyle name="xl67 5" xfId="1382"/>
    <cellStyle name="xl67 6" xfId="967"/>
    <cellStyle name="xl67 7" xfId="716"/>
    <cellStyle name="xl68" xfId="58"/>
    <cellStyle name="xl68 2" xfId="221"/>
    <cellStyle name="xl68 2 2" xfId="1068"/>
    <cellStyle name="xl68 2 3" xfId="817"/>
    <cellStyle name="xl68 3" xfId="208"/>
    <cellStyle name="xl68 4" xfId="560"/>
    <cellStyle name="xl68 4 2" xfId="1248"/>
    <cellStyle name="xl68 5" xfId="1385"/>
    <cellStyle name="xl68 6" xfId="970"/>
    <cellStyle name="xl68 7" xfId="719"/>
    <cellStyle name="xl69" xfId="54"/>
    <cellStyle name="xl69 2" xfId="184"/>
    <cellStyle name="xl69 3" xfId="398"/>
    <cellStyle name="xl69 3 2" xfId="1153"/>
    <cellStyle name="xl69 3 3" xfId="902"/>
    <cellStyle name="xl69 4" xfId="523"/>
    <cellStyle name="xl69 4 2" xfId="1244"/>
    <cellStyle name="xl69 5" xfId="1383"/>
    <cellStyle name="xl69 6" xfId="968"/>
    <cellStyle name="xl69 7" xfId="717"/>
    <cellStyle name="xl70" xfId="59"/>
    <cellStyle name="xl70 2" xfId="195"/>
    <cellStyle name="xl70 3" xfId="397"/>
    <cellStyle name="xl70 3 2" xfId="1152"/>
    <cellStyle name="xl70 3 3" xfId="901"/>
    <cellStyle name="xl70 4" xfId="534"/>
    <cellStyle name="xl70 4 2" xfId="1249"/>
    <cellStyle name="xl70 5" xfId="1386"/>
    <cellStyle name="xl70 6" xfId="971"/>
    <cellStyle name="xl70 7" xfId="720"/>
    <cellStyle name="xl71" xfId="62"/>
    <cellStyle name="xl71 2" xfId="202"/>
    <cellStyle name="xl71 2 2" xfId="1056"/>
    <cellStyle name="xl71 2 3" xfId="805"/>
    <cellStyle name="xl71 3" xfId="393"/>
    <cellStyle name="xl71 4" xfId="541"/>
    <cellStyle name="xl71 4 2" xfId="1252"/>
    <cellStyle name="xl71 5" xfId="1387"/>
    <cellStyle name="xl71 6" xfId="972"/>
    <cellStyle name="xl71 7" xfId="721"/>
    <cellStyle name="xl72" xfId="64"/>
    <cellStyle name="xl72 2" xfId="214"/>
    <cellStyle name="xl72 2 2" xfId="1064"/>
    <cellStyle name="xl72 2 3" xfId="813"/>
    <cellStyle name="xl72 3" xfId="368"/>
    <cellStyle name="xl72 4" xfId="553"/>
    <cellStyle name="xl72 4 2" xfId="1254"/>
    <cellStyle name="xl72 5" xfId="1389"/>
    <cellStyle name="xl72 6" xfId="974"/>
    <cellStyle name="xl72 7" xfId="723"/>
    <cellStyle name="xl73" xfId="18"/>
    <cellStyle name="xl73 2" xfId="222"/>
    <cellStyle name="xl73 2 2" xfId="1069"/>
    <cellStyle name="xl73 2 3" xfId="818"/>
    <cellStyle name="xl73 3" xfId="369"/>
    <cellStyle name="xl73 4" xfId="561"/>
    <cellStyle name="xl73 4 2" xfId="1208"/>
    <cellStyle name="xl74" xfId="28"/>
    <cellStyle name="xl74 2" xfId="227"/>
    <cellStyle name="xl74 2 2" xfId="1071"/>
    <cellStyle name="xl74 2 3" xfId="820"/>
    <cellStyle name="xl74 3" xfId="359"/>
    <cellStyle name="xl74 4" xfId="566"/>
    <cellStyle name="xl74 4 2" xfId="1218"/>
    <cellStyle name="xl75" xfId="35"/>
    <cellStyle name="xl75 2" xfId="234"/>
    <cellStyle name="xl75 2 2" xfId="1076"/>
    <cellStyle name="xl75 2 3" xfId="825"/>
    <cellStyle name="xl75 3" xfId="372"/>
    <cellStyle name="xl75 4" xfId="573"/>
    <cellStyle name="xl75 4 2" xfId="1225"/>
    <cellStyle name="xl75 5" xfId="1371"/>
    <cellStyle name="xl75 6" xfId="956"/>
    <cellStyle name="xl75 7" xfId="705"/>
    <cellStyle name="xl76" xfId="29"/>
    <cellStyle name="xl76 2" xfId="236"/>
    <cellStyle name="xl76 2 2" xfId="1077"/>
    <cellStyle name="xl76 2 3" xfId="826"/>
    <cellStyle name="xl76 3" xfId="383"/>
    <cellStyle name="xl76 4" xfId="575"/>
    <cellStyle name="xl76 4 2" xfId="1219"/>
    <cellStyle name="xl76 5" xfId="1367"/>
    <cellStyle name="xl76 6" xfId="952"/>
    <cellStyle name="xl76 7" xfId="701"/>
    <cellStyle name="xl77" xfId="66"/>
    <cellStyle name="xl77 2" xfId="196"/>
    <cellStyle name="xl77 2 2" xfId="1052"/>
    <cellStyle name="xl77 2 3" xfId="801"/>
    <cellStyle name="xl77 3" xfId="395"/>
    <cellStyle name="xl77 4" xfId="535"/>
    <cellStyle name="xl77 4 2" xfId="1256"/>
    <cellStyle name="xl77 5" xfId="1391"/>
    <cellStyle name="xl77 6" xfId="976"/>
    <cellStyle name="xl77 7" xfId="725"/>
    <cellStyle name="xl78" xfId="69"/>
    <cellStyle name="xl78 2" xfId="223"/>
    <cellStyle name="xl78 2 2" xfId="1070"/>
    <cellStyle name="xl78 2 3" xfId="819"/>
    <cellStyle name="xl78 3" xfId="219"/>
    <cellStyle name="xl78 4" xfId="562"/>
    <cellStyle name="xl78 4 2" xfId="1259"/>
    <cellStyle name="xl78 5" xfId="1394"/>
    <cellStyle name="xl78 6" xfId="979"/>
    <cellStyle name="xl78 7" xfId="728"/>
    <cellStyle name="xl79" xfId="73"/>
    <cellStyle name="xl79 2" xfId="228"/>
    <cellStyle name="xl79 2 2" xfId="1072"/>
    <cellStyle name="xl79 2 3" xfId="821"/>
    <cellStyle name="xl79 3" xfId="360"/>
    <cellStyle name="xl79 4" xfId="567"/>
    <cellStyle name="xl79 4 2" xfId="1263"/>
    <cellStyle name="xl79 5" xfId="1397"/>
    <cellStyle name="xl79 6" xfId="982"/>
    <cellStyle name="xl79 7" xfId="731"/>
    <cellStyle name="xl80" xfId="80"/>
    <cellStyle name="xl80 2" xfId="229"/>
    <cellStyle name="xl80 2 2" xfId="1073"/>
    <cellStyle name="xl80 2 3" xfId="822"/>
    <cellStyle name="xl80 3" xfId="190"/>
    <cellStyle name="xl80 4" xfId="568"/>
    <cellStyle name="xl80 4 2" xfId="1270"/>
    <cellStyle name="xl80 5" xfId="1404"/>
    <cellStyle name="xl80 6" xfId="989"/>
    <cellStyle name="xl80 7" xfId="738"/>
    <cellStyle name="xl81" xfId="82"/>
    <cellStyle name="xl81 2" xfId="230"/>
    <cellStyle name="xl81 2 2" xfId="1074"/>
    <cellStyle name="xl81 2 3" xfId="823"/>
    <cellStyle name="xl81 3" xfId="226"/>
    <cellStyle name="xl81 4" xfId="569"/>
    <cellStyle name="xl81 4 2" xfId="1272"/>
    <cellStyle name="xl82" xfId="67"/>
    <cellStyle name="xl82 2" xfId="238"/>
    <cellStyle name="xl82 2 2" xfId="1079"/>
    <cellStyle name="xl82 2 3" xfId="828"/>
    <cellStyle name="xl82 3" xfId="362"/>
    <cellStyle name="xl82 4" xfId="577"/>
    <cellStyle name="xl82 4 2" xfId="1257"/>
    <cellStyle name="xl82 5" xfId="1392"/>
    <cellStyle name="xl82 6" xfId="977"/>
    <cellStyle name="xl82 7" xfId="726"/>
    <cellStyle name="xl83" xfId="78"/>
    <cellStyle name="xl83 2" xfId="240"/>
    <cellStyle name="xl83 2 2" xfId="1081"/>
    <cellStyle name="xl83 2 3" xfId="830"/>
    <cellStyle name="xl83 3" xfId="392"/>
    <cellStyle name="xl83 4" xfId="579"/>
    <cellStyle name="xl83 4 2" xfId="1268"/>
    <cellStyle name="xl83 5" xfId="1402"/>
    <cellStyle name="xl83 6" xfId="987"/>
    <cellStyle name="xl83 7" xfId="736"/>
    <cellStyle name="xl84" xfId="81"/>
    <cellStyle name="xl84 2" xfId="243"/>
    <cellStyle name="xl84 2 2" xfId="1084"/>
    <cellStyle name="xl84 2 3" xfId="833"/>
    <cellStyle name="xl84 3" xfId="375"/>
    <cellStyle name="xl84 4" xfId="582"/>
    <cellStyle name="xl84 4 2" xfId="1271"/>
    <cellStyle name="xl84 5" xfId="1405"/>
    <cellStyle name="xl84 6" xfId="990"/>
    <cellStyle name="xl84 7" xfId="739"/>
    <cellStyle name="xl85" xfId="83"/>
    <cellStyle name="xl85 2" xfId="250"/>
    <cellStyle name="xl85 2 2" xfId="1091"/>
    <cellStyle name="xl85 2 3" xfId="840"/>
    <cellStyle name="xl85 3" xfId="370"/>
    <cellStyle name="xl85 4" xfId="589"/>
    <cellStyle name="xl85 4 2" xfId="1273"/>
    <cellStyle name="xl85 5" xfId="1406"/>
    <cellStyle name="xl85 6" xfId="991"/>
    <cellStyle name="xl85 7" xfId="740"/>
    <cellStyle name="xl86" xfId="88"/>
    <cellStyle name="xl86 2" xfId="252"/>
    <cellStyle name="xl86 3" xfId="232"/>
    <cellStyle name="xl86 3 2" xfId="1075"/>
    <cellStyle name="xl86 3 3" xfId="824"/>
    <cellStyle name="xl86 4" xfId="591"/>
    <cellStyle name="xl86 4 2" xfId="1278"/>
    <cellStyle name="xl87" xfId="68"/>
    <cellStyle name="xl87 2" xfId="239"/>
    <cellStyle name="xl87 2 2" xfId="1080"/>
    <cellStyle name="xl87 2 3" xfId="829"/>
    <cellStyle name="xl87 3" xfId="366"/>
    <cellStyle name="xl87 4" xfId="578"/>
    <cellStyle name="xl87 4 2" xfId="1258"/>
    <cellStyle name="xl87 5" xfId="1393"/>
    <cellStyle name="xl87 6" xfId="978"/>
    <cellStyle name="xl87 7" xfId="727"/>
    <cellStyle name="xl88" xfId="74"/>
    <cellStyle name="xl88 2" xfId="248"/>
    <cellStyle name="xl88 2 2" xfId="1089"/>
    <cellStyle name="xl88 2 3" xfId="838"/>
    <cellStyle name="xl88 3" xfId="381"/>
    <cellStyle name="xl88 4" xfId="587"/>
    <cellStyle name="xl88 4 2" xfId="1264"/>
    <cellStyle name="xl88 5" xfId="1398"/>
    <cellStyle name="xl88 6" xfId="983"/>
    <cellStyle name="xl88 7" xfId="732"/>
    <cellStyle name="xl89" xfId="84"/>
    <cellStyle name="xl89 2" xfId="251"/>
    <cellStyle name="xl89 2 2" xfId="1092"/>
    <cellStyle name="xl89 2 3" xfId="841"/>
    <cellStyle name="xl89 3" xfId="209"/>
    <cellStyle name="xl89 4" xfId="590"/>
    <cellStyle name="xl89 4 2" xfId="1274"/>
    <cellStyle name="xl89 5" xfId="1407"/>
    <cellStyle name="xl89 6" xfId="992"/>
    <cellStyle name="xl89 7" xfId="741"/>
    <cellStyle name="xl90" xfId="70"/>
    <cellStyle name="xl90 2" xfId="253"/>
    <cellStyle name="xl90 2 2" xfId="1093"/>
    <cellStyle name="xl90 2 3" xfId="842"/>
    <cellStyle name="xl90 3" xfId="197"/>
    <cellStyle name="xl90 4" xfId="592"/>
    <cellStyle name="xl90 4 2" xfId="1260"/>
    <cellStyle name="xl90 5" xfId="1395"/>
    <cellStyle name="xl90 6" xfId="980"/>
    <cellStyle name="xl90 7" xfId="729"/>
    <cellStyle name="xl91" xfId="75"/>
    <cellStyle name="xl91 2" xfId="258"/>
    <cellStyle name="xl91 3" xfId="439"/>
    <cellStyle name="xl91 3 2" xfId="1176"/>
    <cellStyle name="xl91 3 3" xfId="925"/>
    <cellStyle name="xl91 4" xfId="597"/>
    <cellStyle name="xl91 4 2" xfId="1265"/>
    <cellStyle name="xl91 5" xfId="1399"/>
    <cellStyle name="xl91 6" xfId="984"/>
    <cellStyle name="xl91 7" xfId="733"/>
    <cellStyle name="xl92" xfId="85"/>
    <cellStyle name="xl92 2" xfId="244"/>
    <cellStyle name="xl92 2 2" xfId="1085"/>
    <cellStyle name="xl92 2 3" xfId="834"/>
    <cellStyle name="xl92 3" xfId="365"/>
    <cellStyle name="xl92 4" xfId="583"/>
    <cellStyle name="xl92 4 2" xfId="1275"/>
    <cellStyle name="xl92 5" xfId="1408"/>
    <cellStyle name="xl92 6" xfId="993"/>
    <cellStyle name="xl92 7" xfId="742"/>
    <cellStyle name="xl93" xfId="76"/>
    <cellStyle name="xl93 2" xfId="254"/>
    <cellStyle name="xl93 2 2" xfId="1094"/>
    <cellStyle name="xl93 2 3" xfId="843"/>
    <cellStyle name="xl93 3" xfId="363"/>
    <cellStyle name="xl93 4" xfId="593"/>
    <cellStyle name="xl93 4 2" xfId="1266"/>
    <cellStyle name="xl93 5" xfId="1400"/>
    <cellStyle name="xl93 6" xfId="985"/>
    <cellStyle name="xl93 7" xfId="734"/>
    <cellStyle name="xl94" xfId="79"/>
    <cellStyle name="xl94 2" xfId="241"/>
    <cellStyle name="xl94 2 2" xfId="1082"/>
    <cellStyle name="xl94 2 3" xfId="831"/>
    <cellStyle name="xl94 3" xfId="389"/>
    <cellStyle name="xl94 4" xfId="580"/>
    <cellStyle name="xl94 4 2" xfId="1269"/>
    <cellStyle name="xl94 5" xfId="1403"/>
    <cellStyle name="xl94 6" xfId="988"/>
    <cellStyle name="xl94 7" xfId="737"/>
    <cellStyle name="xl95" xfId="86"/>
    <cellStyle name="xl95 2" xfId="245"/>
    <cellStyle name="xl95 2 2" xfId="1086"/>
    <cellStyle name="xl95 2 3" xfId="835"/>
    <cellStyle name="xl95 3" xfId="231"/>
    <cellStyle name="xl95 4" xfId="584"/>
    <cellStyle name="xl95 4 2" xfId="1276"/>
    <cellStyle name="xl95 5" xfId="1409"/>
    <cellStyle name="xl95 6" xfId="994"/>
    <cellStyle name="xl95 7" xfId="743"/>
    <cellStyle name="xl96" xfId="77"/>
    <cellStyle name="xl96 2" xfId="255"/>
    <cellStyle name="xl96 2 2" xfId="1095"/>
    <cellStyle name="xl96 2 3" xfId="844"/>
    <cellStyle name="xl96 3" xfId="225"/>
    <cellStyle name="xl96 4" xfId="594"/>
    <cellStyle name="xl96 4 2" xfId="1267"/>
    <cellStyle name="xl96 5" xfId="1401"/>
    <cellStyle name="xl96 6" xfId="986"/>
    <cellStyle name="xl96 7" xfId="735"/>
    <cellStyle name="xl97" xfId="87"/>
    <cellStyle name="xl97 2" xfId="246"/>
    <cellStyle name="xl97 2 2" xfId="1087"/>
    <cellStyle name="xl97 2 3" xfId="836"/>
    <cellStyle name="xl97 3" xfId="517"/>
    <cellStyle name="xl97 4" xfId="585"/>
    <cellStyle name="xl97 4 2" xfId="1277"/>
    <cellStyle name="xl98" xfId="71"/>
    <cellStyle name="xl98 2" xfId="249"/>
    <cellStyle name="xl98 2 2" xfId="1090"/>
    <cellStyle name="xl98 2 3" xfId="839"/>
    <cellStyle name="xl98 3" xfId="374"/>
    <cellStyle name="xl98 4" xfId="588"/>
    <cellStyle name="xl98 4 2" xfId="1261"/>
    <cellStyle name="xl98 5" xfId="1396"/>
    <cellStyle name="xl98 6" xfId="981"/>
    <cellStyle name="xl98 7" xfId="730"/>
    <cellStyle name="xl99" xfId="72"/>
    <cellStyle name="xl99 2" xfId="256"/>
    <cellStyle name="xl99 2 2" xfId="1096"/>
    <cellStyle name="xl99 2 3" xfId="845"/>
    <cellStyle name="xl99 3" xfId="233"/>
    <cellStyle name="xl99 4" xfId="595"/>
    <cellStyle name="xl99 4 2" xfId="126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0"/>
  <sheetViews>
    <sheetView showGridLines="0" tabSelected="1" view="pageBreakPreview" topLeftCell="A532" zoomScaleNormal="70" zoomScaleSheetLayoutView="100" workbookViewId="0">
      <selection activeCell="F536" sqref="F536"/>
    </sheetView>
  </sheetViews>
  <sheetFormatPr defaultColWidth="9.109375" defaultRowHeight="15.6" outlineLevelCol="1" x14ac:dyDescent="0.3"/>
  <cols>
    <col min="1" max="1" width="27.88671875" style="4" customWidth="1"/>
    <col min="2" max="2" width="83.88671875" style="4" customWidth="1"/>
    <col min="3" max="3" width="18.77734375" style="4" customWidth="1"/>
    <col min="4" max="4" width="18.6640625" style="5" customWidth="1"/>
    <col min="5" max="5" width="18.88671875" style="4" customWidth="1" outlineLevel="1"/>
    <col min="6" max="6" width="14" style="4" customWidth="1" outlineLevel="1"/>
    <col min="7" max="7" width="14.109375" style="4" customWidth="1"/>
    <col min="8" max="219" width="9.109375" style="4"/>
    <col min="220" max="221" width="12.33203125" style="4" customWidth="1"/>
    <col min="222" max="222" width="13.44140625" style="4" customWidth="1"/>
    <col min="223" max="223" width="59.109375" style="4" customWidth="1"/>
    <col min="224" max="224" width="18.109375" style="4" customWidth="1"/>
    <col min="225" max="225" width="32.109375" style="4" customWidth="1"/>
    <col min="226" max="226" width="86.6640625" style="4" customWidth="1"/>
    <col min="227" max="235" width="23.109375" style="4" customWidth="1"/>
    <col min="236" max="236" width="91.44140625" style="4" customWidth="1"/>
    <col min="237" max="242" width="19.109375" style="4" customWidth="1"/>
    <col min="243" max="16384" width="9.109375" style="4"/>
  </cols>
  <sheetData>
    <row r="1" spans="1:7" ht="23.25" customHeight="1" x14ac:dyDescent="0.3">
      <c r="A1" s="24" t="s">
        <v>941</v>
      </c>
      <c r="B1" s="24"/>
      <c r="C1" s="24"/>
      <c r="D1" s="24"/>
      <c r="E1" s="24"/>
      <c r="F1" s="24"/>
      <c r="G1" s="24"/>
    </row>
    <row r="2" spans="1:7" x14ac:dyDescent="0.3">
      <c r="A2" s="23" t="s">
        <v>167</v>
      </c>
      <c r="B2" s="23"/>
      <c r="C2" s="23"/>
      <c r="D2" s="23"/>
      <c r="E2" s="23"/>
      <c r="F2" s="23"/>
      <c r="G2" s="23"/>
    </row>
    <row r="3" spans="1:7" ht="81" customHeight="1" x14ac:dyDescent="0.3">
      <c r="A3" s="6" t="s">
        <v>36</v>
      </c>
      <c r="B3" s="6" t="s">
        <v>37</v>
      </c>
      <c r="C3" s="41" t="s">
        <v>943</v>
      </c>
      <c r="D3" s="41" t="s">
        <v>695</v>
      </c>
      <c r="E3" s="41" t="s">
        <v>909</v>
      </c>
      <c r="F3" s="41" t="s">
        <v>168</v>
      </c>
      <c r="G3" s="25" t="s">
        <v>942</v>
      </c>
    </row>
    <row r="4" spans="1:7" x14ac:dyDescent="0.3">
      <c r="A4" s="18" t="s">
        <v>169</v>
      </c>
      <c r="B4" s="19" t="s">
        <v>38</v>
      </c>
      <c r="C4" s="43">
        <f>C5+C16+C40+C52+C60+C67+C91+C112+C131+C150+C165+C175+C180+C232</f>
        <v>25913364043.899998</v>
      </c>
      <c r="D4" s="12">
        <f>D5+D16+D40+D52+D60+D67+D91+D112+D131+D150+D165+D175+D180+D232</f>
        <v>40958047420</v>
      </c>
      <c r="E4" s="12">
        <f>E5+E16+E40+E52+E60+E67+E91+E112+E131+E150+E165+E175+E180+E232</f>
        <v>32177070566.179996</v>
      </c>
      <c r="F4" s="17">
        <f>E4/D4*100</f>
        <v>78.561046224258703</v>
      </c>
      <c r="G4" s="218">
        <f>E4/C4*100</f>
        <v>124.17172279009631</v>
      </c>
    </row>
    <row r="5" spans="1:7" x14ac:dyDescent="0.3">
      <c r="A5" s="18" t="s">
        <v>170</v>
      </c>
      <c r="B5" s="19" t="s">
        <v>39</v>
      </c>
      <c r="C5" s="43">
        <f>C6+C10</f>
        <v>15114063802.540001</v>
      </c>
      <c r="D5" s="12">
        <f>D6+D10</f>
        <v>24717371820</v>
      </c>
      <c r="E5" s="12">
        <f>E6+E10</f>
        <v>18318582093.989998</v>
      </c>
      <c r="F5" s="17">
        <f t="shared" ref="F5:F80" si="0">E5/D5*100</f>
        <v>74.11217595216803</v>
      </c>
      <c r="G5" s="218">
        <f t="shared" ref="G5:G68" si="1">E5/C5*100</f>
        <v>121.20222815859398</v>
      </c>
    </row>
    <row r="6" spans="1:7" x14ac:dyDescent="0.3">
      <c r="A6" s="1" t="s">
        <v>171</v>
      </c>
      <c r="B6" s="2" t="s">
        <v>40</v>
      </c>
      <c r="C6" s="44">
        <f>C7</f>
        <v>6678976433.71</v>
      </c>
      <c r="D6" s="13">
        <f>D7</f>
        <v>10137341400</v>
      </c>
      <c r="E6" s="13">
        <f>E7</f>
        <v>7858618631.1999998</v>
      </c>
      <c r="F6" s="16">
        <f t="shared" si="0"/>
        <v>77.521495243318924</v>
      </c>
      <c r="G6" s="217">
        <f t="shared" si="1"/>
        <v>117.66202065837712</v>
      </c>
    </row>
    <row r="7" spans="1:7" ht="31.2" x14ac:dyDescent="0.3">
      <c r="A7" s="1" t="s">
        <v>172</v>
      </c>
      <c r="B7" s="2" t="s">
        <v>41</v>
      </c>
      <c r="C7" s="44">
        <f>C8+C9</f>
        <v>6678976433.71</v>
      </c>
      <c r="D7" s="13">
        <f>D8+D9</f>
        <v>10137341400</v>
      </c>
      <c r="E7" s="13">
        <f>E8+E9</f>
        <v>7858618631.1999998</v>
      </c>
      <c r="F7" s="16">
        <f t="shared" si="0"/>
        <v>77.521495243318924</v>
      </c>
      <c r="G7" s="217">
        <f t="shared" si="1"/>
        <v>117.66202065837712</v>
      </c>
    </row>
    <row r="8" spans="1:7" ht="32.25" customHeight="1" x14ac:dyDescent="0.3">
      <c r="A8" s="1" t="s">
        <v>173</v>
      </c>
      <c r="B8" s="2" t="s">
        <v>42</v>
      </c>
      <c r="C8" s="44">
        <v>6068739791.4499998</v>
      </c>
      <c r="D8" s="13">
        <v>8911883400</v>
      </c>
      <c r="E8" s="13">
        <v>6657385497.3800001</v>
      </c>
      <c r="F8" s="16">
        <f t="shared" si="0"/>
        <v>74.70234066774259</v>
      </c>
      <c r="G8" s="217">
        <f t="shared" si="1"/>
        <v>109.69963659933681</v>
      </c>
    </row>
    <row r="9" spans="1:7" ht="31.2" x14ac:dyDescent="0.3">
      <c r="A9" s="1" t="s">
        <v>174</v>
      </c>
      <c r="B9" s="2" t="s">
        <v>43</v>
      </c>
      <c r="C9" s="44">
        <v>610236642.25999999</v>
      </c>
      <c r="D9" s="13">
        <v>1225458000</v>
      </c>
      <c r="E9" s="13">
        <v>1201233133.8199999</v>
      </c>
      <c r="F9" s="16">
        <f t="shared" si="0"/>
        <v>98.023198985195734</v>
      </c>
      <c r="G9" s="217">
        <f t="shared" si="1"/>
        <v>196.84710006453489</v>
      </c>
    </row>
    <row r="10" spans="1:7" x14ac:dyDescent="0.3">
      <c r="A10" s="1" t="s">
        <v>175</v>
      </c>
      <c r="B10" s="2" t="s">
        <v>44</v>
      </c>
      <c r="C10" s="44">
        <f>SUM(C11:C15)</f>
        <v>8435087368.8299999</v>
      </c>
      <c r="D10" s="13">
        <f>SUM(D11:D15)</f>
        <v>14580030420</v>
      </c>
      <c r="E10" s="13">
        <f>SUM(E11:E15)</f>
        <v>10459963462.789999</v>
      </c>
      <c r="F10" s="16">
        <f t="shared" si="0"/>
        <v>71.741712201379613</v>
      </c>
      <c r="G10" s="217">
        <f t="shared" si="1"/>
        <v>124.00539562213049</v>
      </c>
    </row>
    <row r="11" spans="1:7" ht="62.4" x14ac:dyDescent="0.3">
      <c r="A11" s="1" t="s">
        <v>176</v>
      </c>
      <c r="B11" s="2" t="s">
        <v>45</v>
      </c>
      <c r="C11" s="44">
        <v>7954932943.6800003</v>
      </c>
      <c r="D11" s="13">
        <v>13702425420</v>
      </c>
      <c r="E11" s="13">
        <v>9361924741.7099991</v>
      </c>
      <c r="F11" s="16">
        <f t="shared" si="0"/>
        <v>68.323121307016024</v>
      </c>
      <c r="G11" s="217">
        <f t="shared" si="1"/>
        <v>117.68703530238831</v>
      </c>
    </row>
    <row r="12" spans="1:7" ht="85.2" customHeight="1" x14ac:dyDescent="0.3">
      <c r="A12" s="1" t="s">
        <v>177</v>
      </c>
      <c r="B12" s="2" t="s">
        <v>46</v>
      </c>
      <c r="C12" s="44">
        <v>110185513.37</v>
      </c>
      <c r="D12" s="13">
        <v>161737000</v>
      </c>
      <c r="E12" s="13">
        <v>91957731.060000002</v>
      </c>
      <c r="F12" s="16">
        <f t="shared" si="0"/>
        <v>56.856335322158813</v>
      </c>
      <c r="G12" s="217">
        <f t="shared" si="1"/>
        <v>83.457188016366914</v>
      </c>
    </row>
    <row r="13" spans="1:7" ht="31.2" x14ac:dyDescent="0.3">
      <c r="A13" s="1" t="s">
        <v>178</v>
      </c>
      <c r="B13" s="2" t="s">
        <v>161</v>
      </c>
      <c r="C13" s="44">
        <v>116441868.62</v>
      </c>
      <c r="D13" s="13">
        <v>199061000</v>
      </c>
      <c r="E13" s="13">
        <v>160216861.52000001</v>
      </c>
      <c r="F13" s="16">
        <f t="shared" si="0"/>
        <v>80.486314004249962</v>
      </c>
      <c r="G13" s="217">
        <f t="shared" si="1"/>
        <v>137.59385985367228</v>
      </c>
    </row>
    <row r="14" spans="1:7" ht="65.25" customHeight="1" x14ac:dyDescent="0.3">
      <c r="A14" s="1" t="s">
        <v>179</v>
      </c>
      <c r="B14" s="2" t="s">
        <v>162</v>
      </c>
      <c r="C14" s="44">
        <v>39435476.950000003</v>
      </c>
      <c r="D14" s="13">
        <v>53967000</v>
      </c>
      <c r="E14" s="13">
        <v>56565059.100000001</v>
      </c>
      <c r="F14" s="16">
        <f t="shared" si="0"/>
        <v>104.81416254377676</v>
      </c>
      <c r="G14" s="217">
        <f t="shared" si="1"/>
        <v>143.43698485431909</v>
      </c>
    </row>
    <row r="15" spans="1:7" ht="81.599999999999994" customHeight="1" x14ac:dyDescent="0.3">
      <c r="A15" s="1" t="s">
        <v>610</v>
      </c>
      <c r="B15" s="20" t="s">
        <v>609</v>
      </c>
      <c r="C15" s="44">
        <v>214091566.21000001</v>
      </c>
      <c r="D15" s="13">
        <v>462840000</v>
      </c>
      <c r="E15" s="13">
        <v>789299069.39999998</v>
      </c>
      <c r="F15" s="16">
        <f t="shared" si="0"/>
        <v>170.53389279232564</v>
      </c>
      <c r="G15" s="217">
        <f t="shared" si="1"/>
        <v>368.673592973665</v>
      </c>
    </row>
    <row r="16" spans="1:7" ht="31.2" x14ac:dyDescent="0.3">
      <c r="A16" s="18" t="s">
        <v>180</v>
      </c>
      <c r="B16" s="19" t="s">
        <v>47</v>
      </c>
      <c r="C16" s="43">
        <f>C17</f>
        <v>4084321201.46</v>
      </c>
      <c r="D16" s="12">
        <f>D17</f>
        <v>6376573400</v>
      </c>
      <c r="E16" s="12">
        <f>E17</f>
        <v>5264146245.6199999</v>
      </c>
      <c r="F16" s="17">
        <f t="shared" si="0"/>
        <v>82.554467978365935</v>
      </c>
      <c r="G16" s="218">
        <f t="shared" si="1"/>
        <v>128.88668608478332</v>
      </c>
    </row>
    <row r="17" spans="1:7" ht="31.2" x14ac:dyDescent="0.3">
      <c r="A17" s="1" t="s">
        <v>349</v>
      </c>
      <c r="B17" s="14" t="s">
        <v>348</v>
      </c>
      <c r="C17" s="216">
        <f t="shared" ref="C17:D17" si="2">C18+C19+C20+C23+C24+C25+C26+C27+C30+C33+C36+C39</f>
        <v>4084321201.46</v>
      </c>
      <c r="D17" s="216">
        <f t="shared" si="2"/>
        <v>6376573400</v>
      </c>
      <c r="E17" s="13">
        <f>E18+E19+E20+E23+E24+E25+E26+E27+E30+E33+E36+E39</f>
        <v>5264146245.6199999</v>
      </c>
      <c r="F17" s="16">
        <f t="shared" si="0"/>
        <v>82.554467978365935</v>
      </c>
      <c r="G17" s="217">
        <f t="shared" si="1"/>
        <v>128.88668608478332</v>
      </c>
    </row>
    <row r="18" spans="1:7" ht="31.2" x14ac:dyDescent="0.3">
      <c r="A18" s="1" t="s">
        <v>181</v>
      </c>
      <c r="B18" s="2" t="s">
        <v>696</v>
      </c>
      <c r="C18" s="44">
        <v>365817055.54000002</v>
      </c>
      <c r="D18" s="13">
        <v>503384000</v>
      </c>
      <c r="E18" s="13">
        <v>332019306.66000003</v>
      </c>
      <c r="F18" s="16">
        <f t="shared" si="0"/>
        <v>65.957461234365823</v>
      </c>
      <c r="G18" s="217">
        <f t="shared" si="1"/>
        <v>90.761024296663933</v>
      </c>
    </row>
    <row r="19" spans="1:7" ht="31.2" x14ac:dyDescent="0.3">
      <c r="A19" s="1" t="s">
        <v>182</v>
      </c>
      <c r="B19" s="2" t="s">
        <v>48</v>
      </c>
      <c r="C19" s="44">
        <v>170015766.33000001</v>
      </c>
      <c r="D19" s="13">
        <v>219484000</v>
      </c>
      <c r="E19" s="13">
        <v>189477761.15000001</v>
      </c>
      <c r="F19" s="16">
        <f t="shared" si="0"/>
        <v>86.32873519254251</v>
      </c>
      <c r="G19" s="217">
        <f t="shared" si="1"/>
        <v>111.44717060076907</v>
      </c>
    </row>
    <row r="20" spans="1:7" ht="140.4" x14ac:dyDescent="0.3">
      <c r="A20" s="1" t="s">
        <v>183</v>
      </c>
      <c r="B20" s="2" t="s">
        <v>697</v>
      </c>
      <c r="C20" s="44">
        <f>SUM(C21:C22)</f>
        <v>695404511.73000002</v>
      </c>
      <c r="D20" s="13">
        <f>SUM(D21:D22)</f>
        <v>1181421400</v>
      </c>
      <c r="E20" s="13">
        <f>SUM(E21:E22)</f>
        <v>892380893.52999997</v>
      </c>
      <c r="F20" s="16">
        <f t="shared" si="0"/>
        <v>75.534512370437852</v>
      </c>
      <c r="G20" s="217">
        <f t="shared" si="1"/>
        <v>128.3254391476365</v>
      </c>
    </row>
    <row r="21" spans="1:7" ht="156" x14ac:dyDescent="0.3">
      <c r="A21" s="1" t="s">
        <v>184</v>
      </c>
      <c r="B21" s="2" t="s">
        <v>698</v>
      </c>
      <c r="C21" s="44">
        <v>400298105.00999999</v>
      </c>
      <c r="D21" s="13">
        <v>716567800</v>
      </c>
      <c r="E21" s="13">
        <v>542788514.02999997</v>
      </c>
      <c r="F21" s="16">
        <f t="shared" si="0"/>
        <v>75.748381943760236</v>
      </c>
      <c r="G21" s="217">
        <f t="shared" si="1"/>
        <v>135.59607383513355</v>
      </c>
    </row>
    <row r="22" spans="1:7" ht="202.8" x14ac:dyDescent="0.3">
      <c r="A22" s="1" t="s">
        <v>185</v>
      </c>
      <c r="B22" s="2" t="s">
        <v>699</v>
      </c>
      <c r="C22" s="44">
        <v>295106406.72000003</v>
      </c>
      <c r="D22" s="13">
        <v>464853600</v>
      </c>
      <c r="E22" s="13">
        <v>349592379.5</v>
      </c>
      <c r="F22" s="16">
        <f t="shared" si="0"/>
        <v>75.204834274704979</v>
      </c>
      <c r="G22" s="217">
        <f t="shared" si="1"/>
        <v>118.46316160519579</v>
      </c>
    </row>
    <row r="23" spans="1:7" ht="101.4" customHeight="1" x14ac:dyDescent="0.3">
      <c r="A23" s="1" t="s">
        <v>483</v>
      </c>
      <c r="B23" s="2" t="s">
        <v>700</v>
      </c>
      <c r="C23" s="44">
        <v>860023.84</v>
      </c>
      <c r="D23" s="13">
        <v>1000000</v>
      </c>
      <c r="E23" s="13">
        <v>1155582.78</v>
      </c>
      <c r="F23" s="16">
        <f t="shared" si="0"/>
        <v>115.558278</v>
      </c>
      <c r="G23" s="217">
        <f t="shared" si="1"/>
        <v>134.36636593701868</v>
      </c>
    </row>
    <row r="24" spans="1:7" ht="93.6" x14ac:dyDescent="0.3">
      <c r="A24" s="1" t="s">
        <v>599</v>
      </c>
      <c r="B24" s="2" t="s">
        <v>600</v>
      </c>
      <c r="C24" s="44">
        <v>7053.88</v>
      </c>
      <c r="D24" s="13">
        <v>0</v>
      </c>
      <c r="E24" s="13">
        <v>2236.6999999999998</v>
      </c>
      <c r="F24" s="16"/>
      <c r="G24" s="217">
        <f t="shared" si="1"/>
        <v>31.708790055969192</v>
      </c>
    </row>
    <row r="25" spans="1:7" ht="78" x14ac:dyDescent="0.3">
      <c r="A25" s="1" t="s">
        <v>484</v>
      </c>
      <c r="B25" s="2" t="s">
        <v>481</v>
      </c>
      <c r="C25" s="44">
        <v>46305.96</v>
      </c>
      <c r="D25" s="13">
        <v>100000</v>
      </c>
      <c r="E25" s="13">
        <v>72613.36</v>
      </c>
      <c r="F25" s="16">
        <f t="shared" si="0"/>
        <v>72.61336</v>
      </c>
      <c r="G25" s="217">
        <f t="shared" si="1"/>
        <v>156.81212526422087</v>
      </c>
    </row>
    <row r="26" spans="1:7" ht="78" x14ac:dyDescent="0.3">
      <c r="A26" s="1" t="s">
        <v>485</v>
      </c>
      <c r="B26" s="2" t="s">
        <v>482</v>
      </c>
      <c r="C26" s="44">
        <v>675547.9</v>
      </c>
      <c r="D26" s="13">
        <v>900000</v>
      </c>
      <c r="E26" s="13">
        <v>492092.42</v>
      </c>
      <c r="F26" s="16">
        <f t="shared" si="0"/>
        <v>54.676935555555552</v>
      </c>
      <c r="G26" s="217">
        <f t="shared" si="1"/>
        <v>72.84345343979308</v>
      </c>
    </row>
    <row r="27" spans="1:7" ht="55.2" customHeight="1" x14ac:dyDescent="0.3">
      <c r="A27" s="1" t="s">
        <v>186</v>
      </c>
      <c r="B27" s="2" t="s">
        <v>49</v>
      </c>
      <c r="C27" s="44">
        <f>C28+C29</f>
        <v>1293357664.3899999</v>
      </c>
      <c r="D27" s="13">
        <f>D28+D29</f>
        <v>2021154000</v>
      </c>
      <c r="E27" s="13">
        <f>E28+E29</f>
        <v>1880229842.7</v>
      </c>
      <c r="F27" s="16">
        <f t="shared" si="0"/>
        <v>93.027539846048342</v>
      </c>
      <c r="G27" s="217">
        <f t="shared" si="1"/>
        <v>145.3758611765596</v>
      </c>
    </row>
    <row r="28" spans="1:7" ht="83.4" customHeight="1" x14ac:dyDescent="0.3">
      <c r="A28" s="1" t="s">
        <v>187</v>
      </c>
      <c r="B28" s="2" t="s">
        <v>50</v>
      </c>
      <c r="C28" s="44">
        <v>1190755065.3399999</v>
      </c>
      <c r="D28" s="13">
        <v>1701002000</v>
      </c>
      <c r="E28" s="13">
        <v>1582400604.03</v>
      </c>
      <c r="F28" s="16">
        <f t="shared" si="0"/>
        <v>93.027556935853113</v>
      </c>
      <c r="G28" s="217">
        <f t="shared" si="1"/>
        <v>132.89052048484652</v>
      </c>
    </row>
    <row r="29" spans="1:7" ht="93.6" x14ac:dyDescent="0.3">
      <c r="A29" s="1" t="s">
        <v>486</v>
      </c>
      <c r="B29" s="2" t="s">
        <v>487</v>
      </c>
      <c r="C29" s="44">
        <v>102602599.05</v>
      </c>
      <c r="D29" s="13">
        <v>320152000</v>
      </c>
      <c r="E29" s="13">
        <v>297829238.67000002</v>
      </c>
      <c r="F29" s="16">
        <f t="shared" si="0"/>
        <v>93.027449046078118</v>
      </c>
      <c r="G29" s="217">
        <f t="shared" si="1"/>
        <v>290.27455583738453</v>
      </c>
    </row>
    <row r="30" spans="1:7" ht="66.75" customHeight="1" x14ac:dyDescent="0.3">
      <c r="A30" s="1" t="s">
        <v>188</v>
      </c>
      <c r="B30" s="2" t="s">
        <v>51</v>
      </c>
      <c r="C30" s="44">
        <f>C31+C32</f>
        <v>9244497</v>
      </c>
      <c r="D30" s="13">
        <f>D31+D32</f>
        <v>11188000</v>
      </c>
      <c r="E30" s="13">
        <f>E31+E32</f>
        <v>10636707.07</v>
      </c>
      <c r="F30" s="16">
        <f t="shared" si="0"/>
        <v>95.072462191633903</v>
      </c>
      <c r="G30" s="217">
        <f t="shared" si="1"/>
        <v>115.05987908265858</v>
      </c>
    </row>
    <row r="31" spans="1:7" ht="97.5" customHeight="1" x14ac:dyDescent="0.3">
      <c r="A31" s="1" t="s">
        <v>189</v>
      </c>
      <c r="B31" s="2" t="s">
        <v>52</v>
      </c>
      <c r="C31" s="44">
        <v>8511127.1899999995</v>
      </c>
      <c r="D31" s="13">
        <v>9416000</v>
      </c>
      <c r="E31" s="13">
        <v>8951848.0199999996</v>
      </c>
      <c r="F31" s="16">
        <f t="shared" si="0"/>
        <v>95.070603440951558</v>
      </c>
      <c r="G31" s="217">
        <f t="shared" si="1"/>
        <v>105.1781722932988</v>
      </c>
    </row>
    <row r="32" spans="1:7" ht="99" customHeight="1" x14ac:dyDescent="0.3">
      <c r="A32" s="1" t="s">
        <v>488</v>
      </c>
      <c r="B32" s="2" t="s">
        <v>489</v>
      </c>
      <c r="C32" s="44">
        <v>733369.81</v>
      </c>
      <c r="D32" s="13">
        <v>1772000</v>
      </c>
      <c r="E32" s="13">
        <v>1684859.05</v>
      </c>
      <c r="F32" s="16">
        <f t="shared" si="0"/>
        <v>95.082339164785552</v>
      </c>
      <c r="G32" s="217">
        <f t="shared" si="1"/>
        <v>229.74207923830409</v>
      </c>
    </row>
    <row r="33" spans="1:7" ht="62.4" x14ac:dyDescent="0.3">
      <c r="A33" s="1" t="s">
        <v>190</v>
      </c>
      <c r="B33" s="2" t="s">
        <v>53</v>
      </c>
      <c r="C33" s="44">
        <f>C34+C35</f>
        <v>1777216028.77</v>
      </c>
      <c r="D33" s="13">
        <f>D34+D35</f>
        <v>2691385000</v>
      </c>
      <c r="E33" s="13">
        <f>E34+E35</f>
        <v>2164461276.6799998</v>
      </c>
      <c r="F33" s="16">
        <f t="shared" si="0"/>
        <v>80.421837703635859</v>
      </c>
      <c r="G33" s="217">
        <f t="shared" si="1"/>
        <v>121.78943030229195</v>
      </c>
    </row>
    <row r="34" spans="1:7" ht="88.8" customHeight="1" x14ac:dyDescent="0.3">
      <c r="A34" s="1" t="s">
        <v>191</v>
      </c>
      <c r="B34" s="2" t="s">
        <v>54</v>
      </c>
      <c r="C34" s="44">
        <v>1636228745.26</v>
      </c>
      <c r="D34" s="13">
        <v>2265068000</v>
      </c>
      <c r="E34" s="13">
        <v>1821609653.25</v>
      </c>
      <c r="F34" s="16">
        <f t="shared" si="0"/>
        <v>80.421852820754168</v>
      </c>
      <c r="G34" s="217">
        <f t="shared" si="1"/>
        <v>111.32976721788019</v>
      </c>
    </row>
    <row r="35" spans="1:7" ht="93.6" x14ac:dyDescent="0.3">
      <c r="A35" s="1" t="s">
        <v>490</v>
      </c>
      <c r="B35" s="2" t="s">
        <v>491</v>
      </c>
      <c r="C35" s="44">
        <v>140987283.50999999</v>
      </c>
      <c r="D35" s="13">
        <v>426317000</v>
      </c>
      <c r="E35" s="13">
        <v>342851623.43000001</v>
      </c>
      <c r="F35" s="16">
        <f t="shared" si="0"/>
        <v>80.421757384762984</v>
      </c>
      <c r="G35" s="217">
        <f t="shared" si="1"/>
        <v>243.1791115442565</v>
      </c>
    </row>
    <row r="36" spans="1:7" ht="62.4" x14ac:dyDescent="0.3">
      <c r="A36" s="1" t="s">
        <v>192</v>
      </c>
      <c r="B36" s="2" t="s">
        <v>55</v>
      </c>
      <c r="C36" s="44">
        <f>C37+C38</f>
        <v>-228323253.88</v>
      </c>
      <c r="D36" s="13">
        <f>D37+D38</f>
        <v>-253443000</v>
      </c>
      <c r="E36" s="13">
        <f>E37+E38</f>
        <v>-209891027.43000001</v>
      </c>
      <c r="F36" s="16">
        <f t="shared" si="0"/>
        <v>82.81587079935133</v>
      </c>
      <c r="G36" s="217">
        <f t="shared" si="1"/>
        <v>91.927135700471652</v>
      </c>
    </row>
    <row r="37" spans="1:7" ht="82.2" customHeight="1" x14ac:dyDescent="0.3">
      <c r="A37" s="1" t="s">
        <v>193</v>
      </c>
      <c r="B37" s="2" t="s">
        <v>56</v>
      </c>
      <c r="C37" s="44">
        <v>-210210275.53999999</v>
      </c>
      <c r="D37" s="13">
        <v>-213297000</v>
      </c>
      <c r="E37" s="13">
        <v>-176644195.81999999</v>
      </c>
      <c r="F37" s="16">
        <f t="shared" si="0"/>
        <v>82.816071402785781</v>
      </c>
      <c r="G37" s="217">
        <f t="shared" si="1"/>
        <v>84.032141324312732</v>
      </c>
    </row>
    <row r="38" spans="1:7" ht="93.6" x14ac:dyDescent="0.3">
      <c r="A38" s="1" t="s">
        <v>492</v>
      </c>
      <c r="B38" s="2" t="s">
        <v>493</v>
      </c>
      <c r="C38" s="44">
        <v>-18112978.34</v>
      </c>
      <c r="D38" s="13">
        <v>-40146000</v>
      </c>
      <c r="E38" s="13">
        <v>-33246831.609999999</v>
      </c>
      <c r="F38" s="16">
        <f t="shared" si="0"/>
        <v>82.81480498679818</v>
      </c>
      <c r="G38" s="217">
        <f t="shared" si="1"/>
        <v>183.55253888080341</v>
      </c>
    </row>
    <row r="39" spans="1:7" ht="62.4" x14ac:dyDescent="0.3">
      <c r="A39" s="1" t="s">
        <v>824</v>
      </c>
      <c r="B39" s="2" t="s">
        <v>825</v>
      </c>
      <c r="C39" s="44">
        <v>0</v>
      </c>
      <c r="D39" s="13">
        <v>0</v>
      </c>
      <c r="E39" s="13">
        <v>3108960</v>
      </c>
      <c r="F39" s="16"/>
      <c r="G39" s="217"/>
    </row>
    <row r="40" spans="1:7" x14ac:dyDescent="0.3">
      <c r="A40" s="18" t="s">
        <v>194</v>
      </c>
      <c r="B40" s="19" t="s">
        <v>57</v>
      </c>
      <c r="C40" s="43">
        <f>C41+C49+C51</f>
        <v>2765116772.5499997</v>
      </c>
      <c r="D40" s="12">
        <f>D41+D49+D51</f>
        <v>3908356000</v>
      </c>
      <c r="E40" s="12">
        <f>E41+E49+E51</f>
        <v>3561320723.5599999</v>
      </c>
      <c r="F40" s="17">
        <f t="shared" si="0"/>
        <v>91.120684082002768</v>
      </c>
      <c r="G40" s="218">
        <f t="shared" si="1"/>
        <v>128.79458686570183</v>
      </c>
    </row>
    <row r="41" spans="1:7" ht="18" customHeight="1" x14ac:dyDescent="0.3">
      <c r="A41" s="1" t="s">
        <v>195</v>
      </c>
      <c r="B41" s="7" t="s">
        <v>58</v>
      </c>
      <c r="C41" s="44">
        <f>C42+C45+C48</f>
        <v>2743354019.71</v>
      </c>
      <c r="D41" s="13">
        <f>D42+D45+D48</f>
        <v>3874993000</v>
      </c>
      <c r="E41" s="13">
        <f>E42+E45+E48</f>
        <v>3507669356.8199997</v>
      </c>
      <c r="F41" s="16">
        <f t="shared" si="0"/>
        <v>90.520663052036483</v>
      </c>
      <c r="G41" s="217">
        <f t="shared" si="1"/>
        <v>127.86061629737439</v>
      </c>
    </row>
    <row r="42" spans="1:7" ht="31.2" x14ac:dyDescent="0.3">
      <c r="A42" s="1" t="s">
        <v>196</v>
      </c>
      <c r="B42" s="7" t="s">
        <v>59</v>
      </c>
      <c r="C42" s="216">
        <f t="shared" ref="C42:D42" si="3">C43+C44</f>
        <v>1832306570.77</v>
      </c>
      <c r="D42" s="216">
        <f t="shared" si="3"/>
        <v>2789995000</v>
      </c>
      <c r="E42" s="13">
        <f>E43+E44</f>
        <v>2240813991.5899997</v>
      </c>
      <c r="F42" s="16">
        <f t="shared" si="0"/>
        <v>80.316057612648038</v>
      </c>
      <c r="G42" s="217">
        <f t="shared" si="1"/>
        <v>122.29470915712159</v>
      </c>
    </row>
    <row r="43" spans="1:7" ht="31.2" x14ac:dyDescent="0.3">
      <c r="A43" s="1" t="s">
        <v>197</v>
      </c>
      <c r="B43" s="7" t="s">
        <v>59</v>
      </c>
      <c r="C43" s="44">
        <v>1832548574.1900001</v>
      </c>
      <c r="D43" s="13">
        <v>2789995000</v>
      </c>
      <c r="E43" s="13">
        <v>2241009217.0999999</v>
      </c>
      <c r="F43" s="16">
        <f t="shared" si="0"/>
        <v>80.323054955295618</v>
      </c>
      <c r="G43" s="217">
        <f t="shared" si="1"/>
        <v>122.28921233864386</v>
      </c>
    </row>
    <row r="44" spans="1:7" ht="33" customHeight="1" x14ac:dyDescent="0.3">
      <c r="A44" s="1" t="s">
        <v>350</v>
      </c>
      <c r="B44" s="14" t="s">
        <v>351</v>
      </c>
      <c r="C44" s="44">
        <v>-242003.42</v>
      </c>
      <c r="D44" s="13">
        <v>0</v>
      </c>
      <c r="E44" s="13">
        <v>-195225.51</v>
      </c>
      <c r="F44" s="16"/>
      <c r="G44" s="217">
        <f t="shared" si="1"/>
        <v>80.670558292110087</v>
      </c>
    </row>
    <row r="45" spans="1:7" ht="31.2" x14ac:dyDescent="0.3">
      <c r="A45" s="1" t="s">
        <v>198</v>
      </c>
      <c r="B45" s="7" t="s">
        <v>60</v>
      </c>
      <c r="C45" s="216">
        <f t="shared" ref="C45:D45" si="4">C46+C47</f>
        <v>911100541.99000001</v>
      </c>
      <c r="D45" s="216">
        <f t="shared" si="4"/>
        <v>1084998000</v>
      </c>
      <c r="E45" s="13">
        <f>E46+E47</f>
        <v>1266987952.6000001</v>
      </c>
      <c r="F45" s="16">
        <f t="shared" si="0"/>
        <v>116.7732984392598</v>
      </c>
      <c r="G45" s="217">
        <f t="shared" si="1"/>
        <v>139.06126648028118</v>
      </c>
    </row>
    <row r="46" spans="1:7" ht="48.75" customHeight="1" x14ac:dyDescent="0.3">
      <c r="A46" s="1" t="s">
        <v>199</v>
      </c>
      <c r="B46" s="7" t="s">
        <v>61</v>
      </c>
      <c r="C46" s="44">
        <v>911288449.08000004</v>
      </c>
      <c r="D46" s="13">
        <v>1084998000</v>
      </c>
      <c r="E46" s="13">
        <v>1267149190.9200001</v>
      </c>
      <c r="F46" s="16">
        <f t="shared" si="0"/>
        <v>116.78815914130718</v>
      </c>
      <c r="G46" s="217">
        <f t="shared" si="1"/>
        <v>139.05028558183335</v>
      </c>
    </row>
    <row r="47" spans="1:7" ht="46.8" x14ac:dyDescent="0.3">
      <c r="A47" s="1" t="s">
        <v>352</v>
      </c>
      <c r="B47" s="14" t="s">
        <v>353</v>
      </c>
      <c r="C47" s="44">
        <v>-187907.09</v>
      </c>
      <c r="D47" s="13">
        <v>0</v>
      </c>
      <c r="E47" s="13">
        <v>-161238.32</v>
      </c>
      <c r="F47" s="16"/>
      <c r="G47" s="217">
        <f t="shared" si="1"/>
        <v>85.807470064061988</v>
      </c>
    </row>
    <row r="48" spans="1:7" ht="31.2" x14ac:dyDescent="0.3">
      <c r="A48" s="1" t="s">
        <v>354</v>
      </c>
      <c r="B48" s="14" t="s">
        <v>357</v>
      </c>
      <c r="C48" s="44">
        <v>-53093.05</v>
      </c>
      <c r="D48" s="13">
        <v>0</v>
      </c>
      <c r="E48" s="13">
        <v>-132587.37</v>
      </c>
      <c r="F48" s="16"/>
      <c r="G48" s="217">
        <f t="shared" si="1"/>
        <v>249.72641428586226</v>
      </c>
    </row>
    <row r="49" spans="1:7" x14ac:dyDescent="0.3">
      <c r="A49" s="1" t="s">
        <v>355</v>
      </c>
      <c r="B49" s="14" t="s">
        <v>358</v>
      </c>
      <c r="C49" s="44">
        <f t="shared" ref="C49:D49" si="5">C50</f>
        <v>-6823.53</v>
      </c>
      <c r="D49" s="44">
        <f t="shared" si="5"/>
        <v>0</v>
      </c>
      <c r="E49" s="13">
        <f>E50</f>
        <v>-9359.35</v>
      </c>
      <c r="F49" s="16"/>
      <c r="G49" s="217">
        <f t="shared" si="1"/>
        <v>137.16287610664861</v>
      </c>
    </row>
    <row r="50" spans="1:7" ht="31.2" x14ac:dyDescent="0.3">
      <c r="A50" s="1" t="s">
        <v>356</v>
      </c>
      <c r="B50" s="14" t="s">
        <v>359</v>
      </c>
      <c r="C50" s="44">
        <v>-6823.53</v>
      </c>
      <c r="D50" s="13">
        <v>0</v>
      </c>
      <c r="E50" s="13">
        <v>-9359.35</v>
      </c>
      <c r="F50" s="16"/>
      <c r="G50" s="217">
        <f t="shared" si="1"/>
        <v>137.16287610664861</v>
      </c>
    </row>
    <row r="51" spans="1:7" x14ac:dyDescent="0.3">
      <c r="A51" s="1" t="s">
        <v>608</v>
      </c>
      <c r="B51" s="14" t="s">
        <v>607</v>
      </c>
      <c r="C51" s="44">
        <v>21769576.370000001</v>
      </c>
      <c r="D51" s="13">
        <v>33363000</v>
      </c>
      <c r="E51" s="13">
        <v>53660726.090000004</v>
      </c>
      <c r="F51" s="16">
        <f t="shared" si="0"/>
        <v>160.8390315319366</v>
      </c>
      <c r="G51" s="217">
        <f t="shared" si="1"/>
        <v>246.49412178708374</v>
      </c>
    </row>
    <row r="52" spans="1:7" x14ac:dyDescent="0.3">
      <c r="A52" s="18" t="s">
        <v>200</v>
      </c>
      <c r="B52" s="19" t="s">
        <v>62</v>
      </c>
      <c r="C52" s="43">
        <f>C53+C56+C59</f>
        <v>2883836909.9900002</v>
      </c>
      <c r="D52" s="12">
        <f>D53+D56+D59</f>
        <v>4686110200</v>
      </c>
      <c r="E52" s="12">
        <f>E53+E56+E59</f>
        <v>3110847240.0100002</v>
      </c>
      <c r="F52" s="17">
        <f t="shared" si="0"/>
        <v>66.384423482187856</v>
      </c>
      <c r="G52" s="218">
        <f t="shared" si="1"/>
        <v>107.87181581710136</v>
      </c>
    </row>
    <row r="53" spans="1:7" x14ac:dyDescent="0.3">
      <c r="A53" s="1" t="s">
        <v>201</v>
      </c>
      <c r="B53" s="2" t="s">
        <v>63</v>
      </c>
      <c r="C53" s="44">
        <f>SUM(C54:C55)</f>
        <v>2501200345.4200001</v>
      </c>
      <c r="D53" s="13">
        <f>SUM(D54:D55)</f>
        <v>3480301200</v>
      </c>
      <c r="E53" s="13">
        <f>SUM(E54:E55)</f>
        <v>2713824571.3800001</v>
      </c>
      <c r="F53" s="16">
        <f t="shared" si="0"/>
        <v>77.976715675643248</v>
      </c>
      <c r="G53" s="217">
        <f t="shared" si="1"/>
        <v>108.5008874378792</v>
      </c>
    </row>
    <row r="54" spans="1:7" ht="31.2" x14ac:dyDescent="0.3">
      <c r="A54" s="1" t="s">
        <v>202</v>
      </c>
      <c r="B54" s="2" t="s">
        <v>64</v>
      </c>
      <c r="C54" s="44">
        <v>2461792818.4200001</v>
      </c>
      <c r="D54" s="13">
        <v>3424747200</v>
      </c>
      <c r="E54" s="13">
        <v>2649981226.5700002</v>
      </c>
      <c r="F54" s="16">
        <f t="shared" si="0"/>
        <v>77.377425889128403</v>
      </c>
      <c r="G54" s="217">
        <f t="shared" si="1"/>
        <v>107.64436416996217</v>
      </c>
    </row>
    <row r="55" spans="1:7" ht="31.2" x14ac:dyDescent="0.3">
      <c r="A55" s="1" t="s">
        <v>203</v>
      </c>
      <c r="B55" s="2" t="s">
        <v>65</v>
      </c>
      <c r="C55" s="44">
        <v>39407527</v>
      </c>
      <c r="D55" s="13">
        <v>55554000</v>
      </c>
      <c r="E55" s="13">
        <v>63843344.810000002</v>
      </c>
      <c r="F55" s="16">
        <f t="shared" si="0"/>
        <v>114.92123845267668</v>
      </c>
      <c r="G55" s="217">
        <f t="shared" si="1"/>
        <v>162.0079961120118</v>
      </c>
    </row>
    <row r="56" spans="1:7" x14ac:dyDescent="0.3">
      <c r="A56" s="1" t="s">
        <v>204</v>
      </c>
      <c r="B56" s="2" t="s">
        <v>66</v>
      </c>
      <c r="C56" s="44">
        <f>SUM(C57:C58)</f>
        <v>352780564.57000005</v>
      </c>
      <c r="D56" s="13">
        <f>SUM(D57:D58)</f>
        <v>1166113000</v>
      </c>
      <c r="E56" s="13">
        <f>SUM(E57:E58)</f>
        <v>367682339.63</v>
      </c>
      <c r="F56" s="16">
        <f t="shared" si="0"/>
        <v>31.530592629530759</v>
      </c>
      <c r="G56" s="217">
        <f t="shared" si="1"/>
        <v>104.22409184535535</v>
      </c>
    </row>
    <row r="57" spans="1:7" x14ac:dyDescent="0.3">
      <c r="A57" s="1" t="s">
        <v>205</v>
      </c>
      <c r="B57" s="2" t="s">
        <v>67</v>
      </c>
      <c r="C57" s="44">
        <v>196043803.96000001</v>
      </c>
      <c r="D57" s="13">
        <v>246254000</v>
      </c>
      <c r="E57" s="13">
        <v>184988004.21000001</v>
      </c>
      <c r="F57" s="16">
        <f t="shared" si="0"/>
        <v>75.120811929958492</v>
      </c>
      <c r="G57" s="217">
        <f t="shared" si="1"/>
        <v>94.360546201064437</v>
      </c>
    </row>
    <row r="58" spans="1:7" x14ac:dyDescent="0.3">
      <c r="A58" s="1" t="s">
        <v>206</v>
      </c>
      <c r="B58" s="2" t="s">
        <v>68</v>
      </c>
      <c r="C58" s="44">
        <v>156736760.61000001</v>
      </c>
      <c r="D58" s="13">
        <v>919859000</v>
      </c>
      <c r="E58" s="13">
        <v>182694335.41999999</v>
      </c>
      <c r="F58" s="16">
        <f t="shared" si="0"/>
        <v>19.861123870071388</v>
      </c>
      <c r="G58" s="217">
        <f t="shared" si="1"/>
        <v>116.56125513183781</v>
      </c>
    </row>
    <row r="59" spans="1:7" x14ac:dyDescent="0.3">
      <c r="A59" s="1" t="s">
        <v>207</v>
      </c>
      <c r="B59" s="2" t="s">
        <v>69</v>
      </c>
      <c r="C59" s="44">
        <v>29856000</v>
      </c>
      <c r="D59" s="13">
        <v>39696000</v>
      </c>
      <c r="E59" s="13">
        <v>29340329</v>
      </c>
      <c r="F59" s="16">
        <f t="shared" si="0"/>
        <v>73.91255794034663</v>
      </c>
      <c r="G59" s="217">
        <f t="shared" si="1"/>
        <v>98.272806136120039</v>
      </c>
    </row>
    <row r="60" spans="1:7" ht="31.2" x14ac:dyDescent="0.3">
      <c r="A60" s="18" t="s">
        <v>208</v>
      </c>
      <c r="B60" s="19" t="s">
        <v>70</v>
      </c>
      <c r="C60" s="43">
        <f>C61+C65</f>
        <v>16511076.189999999</v>
      </c>
      <c r="D60" s="12">
        <f>D61+D65</f>
        <v>22346000</v>
      </c>
      <c r="E60" s="12">
        <f>E61+E65</f>
        <v>18987970.029999997</v>
      </c>
      <c r="F60" s="17">
        <f t="shared" si="0"/>
        <v>84.972567931620858</v>
      </c>
      <c r="G60" s="218">
        <f t="shared" si="1"/>
        <v>115.00140760963929</v>
      </c>
    </row>
    <row r="61" spans="1:7" x14ac:dyDescent="0.3">
      <c r="A61" s="1" t="s">
        <v>209</v>
      </c>
      <c r="B61" s="2" t="s">
        <v>71</v>
      </c>
      <c r="C61" s="44">
        <f>SUM(C62:C63)</f>
        <v>15827942.34</v>
      </c>
      <c r="D61" s="13">
        <f>SUM(D62:D63)</f>
        <v>21704000</v>
      </c>
      <c r="E61" s="13">
        <f>SUM(E62:E64)</f>
        <v>18970375.069999997</v>
      </c>
      <c r="F61" s="16">
        <f t="shared" si="0"/>
        <v>87.404971756358265</v>
      </c>
      <c r="G61" s="217">
        <f t="shared" si="1"/>
        <v>119.85370342207095</v>
      </c>
    </row>
    <row r="62" spans="1:7" x14ac:dyDescent="0.3">
      <c r="A62" s="1" t="s">
        <v>210</v>
      </c>
      <c r="B62" s="2" t="s">
        <v>72</v>
      </c>
      <c r="C62" s="44">
        <v>11193297.17</v>
      </c>
      <c r="D62" s="13">
        <v>14846000</v>
      </c>
      <c r="E62" s="13">
        <v>10597381.199999999</v>
      </c>
      <c r="F62" s="16">
        <f t="shared" si="0"/>
        <v>71.382063855583993</v>
      </c>
      <c r="G62" s="217">
        <f t="shared" si="1"/>
        <v>94.676135539426582</v>
      </c>
    </row>
    <row r="63" spans="1:7" ht="93.6" x14ac:dyDescent="0.3">
      <c r="A63" s="1" t="s">
        <v>211</v>
      </c>
      <c r="B63" s="2" t="s">
        <v>910</v>
      </c>
      <c r="C63" s="44">
        <v>4634645.17</v>
      </c>
      <c r="D63" s="13">
        <v>6858000</v>
      </c>
      <c r="E63" s="13">
        <v>8371504.2199999997</v>
      </c>
      <c r="F63" s="16">
        <f t="shared" si="0"/>
        <v>122.06917789442986</v>
      </c>
      <c r="G63" s="217">
        <f t="shared" si="1"/>
        <v>180.62880572149604</v>
      </c>
    </row>
    <row r="64" spans="1:7" ht="31.2" x14ac:dyDescent="0.3">
      <c r="A64" s="1" t="s">
        <v>826</v>
      </c>
      <c r="B64" s="2" t="s">
        <v>827</v>
      </c>
      <c r="C64" s="44">
        <v>0</v>
      </c>
      <c r="D64" s="13">
        <v>0</v>
      </c>
      <c r="E64" s="13">
        <v>1489.65</v>
      </c>
      <c r="F64" s="16"/>
      <c r="G64" s="217"/>
    </row>
    <row r="65" spans="1:7" ht="31.2" x14ac:dyDescent="0.3">
      <c r="A65" s="1" t="s">
        <v>212</v>
      </c>
      <c r="B65" s="2" t="s">
        <v>73</v>
      </c>
      <c r="C65" s="44">
        <f>C66</f>
        <v>683133.85</v>
      </c>
      <c r="D65" s="13">
        <f>D66</f>
        <v>642000</v>
      </c>
      <c r="E65" s="13">
        <f>E66</f>
        <v>17594.96</v>
      </c>
      <c r="F65" s="16">
        <f t="shared" si="0"/>
        <v>2.7406479750778816</v>
      </c>
      <c r="G65" s="217">
        <f t="shared" si="1"/>
        <v>2.5756240888956095</v>
      </c>
    </row>
    <row r="66" spans="1:7" x14ac:dyDescent="0.3">
      <c r="A66" s="1" t="s">
        <v>213</v>
      </c>
      <c r="B66" s="2" t="s">
        <v>74</v>
      </c>
      <c r="C66" s="44">
        <v>683133.85</v>
      </c>
      <c r="D66" s="13">
        <v>642000</v>
      </c>
      <c r="E66" s="13">
        <v>17594.96</v>
      </c>
      <c r="F66" s="16">
        <f t="shared" si="0"/>
        <v>2.7406479750778816</v>
      </c>
      <c r="G66" s="217">
        <f t="shared" si="1"/>
        <v>2.5756240888956095</v>
      </c>
    </row>
    <row r="67" spans="1:7" x14ac:dyDescent="0.3">
      <c r="A67" s="18" t="s">
        <v>214</v>
      </c>
      <c r="B67" s="19" t="s">
        <v>75</v>
      </c>
      <c r="C67" s="215">
        <f t="shared" ref="C67:D67" si="6">C68+C70+C71</f>
        <v>109959192.17999999</v>
      </c>
      <c r="D67" s="215">
        <f t="shared" si="6"/>
        <v>185836000</v>
      </c>
      <c r="E67" s="12">
        <f>E68+E70+E71</f>
        <v>82543406.919999987</v>
      </c>
      <c r="F67" s="17">
        <f t="shared" si="0"/>
        <v>44.417339439075306</v>
      </c>
      <c r="G67" s="218">
        <f t="shared" si="1"/>
        <v>75.067309320423931</v>
      </c>
    </row>
    <row r="68" spans="1:7" ht="46.8" x14ac:dyDescent="0.3">
      <c r="A68" s="1" t="s">
        <v>828</v>
      </c>
      <c r="B68" s="2" t="s">
        <v>830</v>
      </c>
      <c r="C68" s="44">
        <f t="shared" ref="C68:D68" si="7">C69</f>
        <v>40157.96</v>
      </c>
      <c r="D68" s="44">
        <f t="shared" si="7"/>
        <v>0</v>
      </c>
      <c r="E68" s="13">
        <f>E69</f>
        <v>-12836.92</v>
      </c>
      <c r="F68" s="16"/>
      <c r="G68" s="217"/>
    </row>
    <row r="69" spans="1:7" ht="31.2" x14ac:dyDescent="0.3">
      <c r="A69" s="1" t="s">
        <v>829</v>
      </c>
      <c r="B69" s="2" t="s">
        <v>831</v>
      </c>
      <c r="C69" s="44">
        <v>40157.96</v>
      </c>
      <c r="D69" s="13">
        <v>0</v>
      </c>
      <c r="E69" s="13">
        <v>-12836.92</v>
      </c>
      <c r="F69" s="16"/>
      <c r="G69" s="217"/>
    </row>
    <row r="70" spans="1:7" ht="62.4" x14ac:dyDescent="0.3">
      <c r="A70" s="1" t="s">
        <v>215</v>
      </c>
      <c r="B70" s="2" t="s">
        <v>76</v>
      </c>
      <c r="C70" s="44">
        <v>659475</v>
      </c>
      <c r="D70" s="13">
        <v>1100000</v>
      </c>
      <c r="E70" s="13">
        <v>827175</v>
      </c>
      <c r="F70" s="16">
        <f t="shared" si="0"/>
        <v>75.197727272727278</v>
      </c>
      <c r="G70" s="217">
        <f t="shared" ref="G69:G132" si="8">E70/C70*100</f>
        <v>125.42931877629933</v>
      </c>
    </row>
    <row r="71" spans="1:7" ht="31.2" x14ac:dyDescent="0.3">
      <c r="A71" s="1" t="s">
        <v>216</v>
      </c>
      <c r="B71" s="2" t="s">
        <v>77</v>
      </c>
      <c r="C71" s="44">
        <f>C72+C73+C74+C76+C77+C78+C79+C82+C84+C85+C86+C87+C88+C89+C81+C90</f>
        <v>109259559.22</v>
      </c>
      <c r="D71" s="13">
        <f>D72+D73+D74+D76+D77+D78+D79+D82+D84+D85+D86+D87+D88+D89+D81+D90</f>
        <v>184736000</v>
      </c>
      <c r="E71" s="13">
        <f>E72+E73+E74+E76+E77+E78+E79+E82+E84+E85+E86+E87+E88+E89+E81+E90</f>
        <v>81729068.839999989</v>
      </c>
      <c r="F71" s="16">
        <f t="shared" si="0"/>
        <v>44.241008163000167</v>
      </c>
      <c r="G71" s="217">
        <f t="shared" si="8"/>
        <v>74.802671201916638</v>
      </c>
    </row>
    <row r="72" spans="1:7" ht="68.400000000000006" customHeight="1" x14ac:dyDescent="0.3">
      <c r="A72" s="1" t="s">
        <v>217</v>
      </c>
      <c r="B72" s="2" t="s">
        <v>78</v>
      </c>
      <c r="C72" s="44">
        <v>8170</v>
      </c>
      <c r="D72" s="13">
        <v>2000</v>
      </c>
      <c r="E72" s="13">
        <v>0</v>
      </c>
      <c r="F72" s="16">
        <f t="shared" si="0"/>
        <v>0</v>
      </c>
      <c r="G72" s="217">
        <f t="shared" si="8"/>
        <v>0</v>
      </c>
    </row>
    <row r="73" spans="1:7" ht="31.2" x14ac:dyDescent="0.3">
      <c r="A73" s="1" t="s">
        <v>218</v>
      </c>
      <c r="B73" s="2" t="s">
        <v>79</v>
      </c>
      <c r="C73" s="44">
        <v>63592328.890000001</v>
      </c>
      <c r="D73" s="13">
        <v>113276000</v>
      </c>
      <c r="E73" s="13">
        <v>56628567.079999998</v>
      </c>
      <c r="F73" s="16">
        <f t="shared" si="0"/>
        <v>49.991672622620854</v>
      </c>
      <c r="G73" s="217">
        <f t="shared" si="8"/>
        <v>89.04936816821774</v>
      </c>
    </row>
    <row r="74" spans="1:7" ht="46.8" x14ac:dyDescent="0.3">
      <c r="A74" s="1" t="s">
        <v>219</v>
      </c>
      <c r="B74" s="2" t="s">
        <v>80</v>
      </c>
      <c r="C74" s="44">
        <f>C75</f>
        <v>24620510.829999998</v>
      </c>
      <c r="D74" s="13">
        <f>D75</f>
        <v>41084000</v>
      </c>
      <c r="E74" s="13">
        <f>E75</f>
        <v>6315250</v>
      </c>
      <c r="F74" s="16">
        <f t="shared" si="0"/>
        <v>15.37155583682212</v>
      </c>
      <c r="G74" s="217">
        <f t="shared" si="8"/>
        <v>25.650361373919555</v>
      </c>
    </row>
    <row r="75" spans="1:7" ht="62.4" x14ac:dyDescent="0.3">
      <c r="A75" s="1" t="s">
        <v>220</v>
      </c>
      <c r="B75" s="2" t="s">
        <v>81</v>
      </c>
      <c r="C75" s="44">
        <v>24620510.829999998</v>
      </c>
      <c r="D75" s="13">
        <v>41084000</v>
      </c>
      <c r="E75" s="13">
        <v>6315250</v>
      </c>
      <c r="F75" s="16">
        <f t="shared" si="0"/>
        <v>15.37155583682212</v>
      </c>
      <c r="G75" s="217">
        <f t="shared" si="8"/>
        <v>25.650361373919555</v>
      </c>
    </row>
    <row r="76" spans="1:7" ht="31.2" x14ac:dyDescent="0.3">
      <c r="A76" s="1" t="s">
        <v>221</v>
      </c>
      <c r="B76" s="2" t="s">
        <v>82</v>
      </c>
      <c r="C76" s="44">
        <v>3431330</v>
      </c>
      <c r="D76" s="13">
        <v>5700000</v>
      </c>
      <c r="E76" s="13">
        <v>3377834.15</v>
      </c>
      <c r="F76" s="16">
        <f t="shared" si="0"/>
        <v>59.260248245614036</v>
      </c>
      <c r="G76" s="217">
        <f t="shared" si="8"/>
        <v>98.440958753602828</v>
      </c>
    </row>
    <row r="77" spans="1:7" ht="62.4" x14ac:dyDescent="0.3">
      <c r="A77" s="1" t="s">
        <v>222</v>
      </c>
      <c r="B77" s="2" t="s">
        <v>83</v>
      </c>
      <c r="C77" s="44">
        <v>65900</v>
      </c>
      <c r="D77" s="13">
        <v>146000</v>
      </c>
      <c r="E77" s="13">
        <v>44700</v>
      </c>
      <c r="F77" s="16">
        <f t="shared" si="0"/>
        <v>30.616438356164384</v>
      </c>
      <c r="G77" s="217">
        <f t="shared" si="8"/>
        <v>67.830045523520482</v>
      </c>
    </row>
    <row r="78" spans="1:7" ht="31.2" x14ac:dyDescent="0.3">
      <c r="A78" s="1" t="s">
        <v>223</v>
      </c>
      <c r="B78" s="7" t="s">
        <v>84</v>
      </c>
      <c r="C78" s="44">
        <v>0</v>
      </c>
      <c r="D78" s="13">
        <v>20000</v>
      </c>
      <c r="E78" s="13">
        <v>0</v>
      </c>
      <c r="F78" s="16">
        <f t="shared" si="0"/>
        <v>0</v>
      </c>
      <c r="G78" s="217"/>
    </row>
    <row r="79" spans="1:7" ht="93.6" x14ac:dyDescent="0.3">
      <c r="A79" s="1" t="s">
        <v>224</v>
      </c>
      <c r="B79" s="7" t="s">
        <v>85</v>
      </c>
      <c r="C79" s="44">
        <v>12000</v>
      </c>
      <c r="D79" s="13">
        <v>12000</v>
      </c>
      <c r="E79" s="13">
        <v>2366.66</v>
      </c>
      <c r="F79" s="16">
        <f t="shared" si="0"/>
        <v>19.722166666666666</v>
      </c>
      <c r="G79" s="217">
        <f t="shared" si="8"/>
        <v>19.722166666666666</v>
      </c>
    </row>
    <row r="80" spans="1:7" ht="62.4" x14ac:dyDescent="0.3">
      <c r="A80" s="1" t="s">
        <v>225</v>
      </c>
      <c r="B80" s="2" t="s">
        <v>86</v>
      </c>
      <c r="C80" s="44">
        <f>SUM(C81:C82)</f>
        <v>16504904.5</v>
      </c>
      <c r="D80" s="13">
        <f>SUM(D81:D82)</f>
        <v>23150000</v>
      </c>
      <c r="E80" s="13">
        <f>SUM(E81:E82)</f>
        <v>14392825.949999999</v>
      </c>
      <c r="F80" s="16">
        <f t="shared" si="0"/>
        <v>62.17203434125269</v>
      </c>
      <c r="G80" s="217">
        <f t="shared" si="8"/>
        <v>87.203327653304513</v>
      </c>
    </row>
    <row r="81" spans="1:7" ht="62.4" x14ac:dyDescent="0.3">
      <c r="A81" s="1" t="s">
        <v>226</v>
      </c>
      <c r="B81" s="2" t="s">
        <v>87</v>
      </c>
      <c r="C81" s="44">
        <v>6049475.5</v>
      </c>
      <c r="D81" s="13">
        <v>10800000</v>
      </c>
      <c r="E81" s="13">
        <v>3671775</v>
      </c>
      <c r="F81" s="16">
        <f t="shared" ref="F81:F143" si="9">E81/D81*100</f>
        <v>33.997916666666669</v>
      </c>
      <c r="G81" s="217">
        <f t="shared" si="8"/>
        <v>60.695757838840734</v>
      </c>
    </row>
    <row r="82" spans="1:7" ht="140.4" x14ac:dyDescent="0.3">
      <c r="A82" s="1" t="s">
        <v>227</v>
      </c>
      <c r="B82" s="2" t="s">
        <v>88</v>
      </c>
      <c r="C82" s="44">
        <v>10455429</v>
      </c>
      <c r="D82" s="13">
        <v>12350000</v>
      </c>
      <c r="E82" s="13">
        <v>10721050.949999999</v>
      </c>
      <c r="F82" s="16">
        <f t="shared" si="9"/>
        <v>86.810129149797561</v>
      </c>
      <c r="G82" s="217">
        <f t="shared" si="8"/>
        <v>102.54051698882942</v>
      </c>
    </row>
    <row r="83" spans="1:7" ht="46.8" x14ac:dyDescent="0.3">
      <c r="A83" s="1" t="s">
        <v>228</v>
      </c>
      <c r="B83" s="2" t="s">
        <v>89</v>
      </c>
      <c r="C83" s="44">
        <f>C84</f>
        <v>134400</v>
      </c>
      <c r="D83" s="13">
        <f>D84</f>
        <v>202000</v>
      </c>
      <c r="E83" s="13">
        <f>E84</f>
        <v>62400</v>
      </c>
      <c r="F83" s="16">
        <f t="shared" si="9"/>
        <v>30.89108910891089</v>
      </c>
      <c r="G83" s="217">
        <f t="shared" si="8"/>
        <v>46.428571428571431</v>
      </c>
    </row>
    <row r="84" spans="1:7" ht="78" x14ac:dyDescent="0.3">
      <c r="A84" s="1" t="s">
        <v>229</v>
      </c>
      <c r="B84" s="2" t="s">
        <v>90</v>
      </c>
      <c r="C84" s="44">
        <v>134400</v>
      </c>
      <c r="D84" s="13">
        <v>202000</v>
      </c>
      <c r="E84" s="13">
        <v>62400</v>
      </c>
      <c r="F84" s="16">
        <f t="shared" si="9"/>
        <v>30.89108910891089</v>
      </c>
      <c r="G84" s="217">
        <f t="shared" si="8"/>
        <v>46.428571428571431</v>
      </c>
    </row>
    <row r="85" spans="1:7" ht="31.2" x14ac:dyDescent="0.3">
      <c r="A85" s="1" t="s">
        <v>472</v>
      </c>
      <c r="B85" s="2" t="s">
        <v>473</v>
      </c>
      <c r="C85" s="44">
        <v>78015</v>
      </c>
      <c r="D85" s="13">
        <v>79000</v>
      </c>
      <c r="E85" s="13">
        <v>88825</v>
      </c>
      <c r="F85" s="16">
        <f t="shared" si="9"/>
        <v>112.4367088607595</v>
      </c>
      <c r="G85" s="217">
        <f t="shared" si="8"/>
        <v>113.85630968403512</v>
      </c>
    </row>
    <row r="86" spans="1:7" ht="31.2" x14ac:dyDescent="0.3">
      <c r="A86" s="1" t="s">
        <v>230</v>
      </c>
      <c r="B86" s="2" t="s">
        <v>91</v>
      </c>
      <c r="C86" s="44">
        <v>65000</v>
      </c>
      <c r="D86" s="13">
        <v>30000</v>
      </c>
      <c r="E86" s="13">
        <v>40000</v>
      </c>
      <c r="F86" s="16">
        <f t="shared" si="9"/>
        <v>133.33333333333331</v>
      </c>
      <c r="G86" s="217">
        <f t="shared" si="8"/>
        <v>61.53846153846154</v>
      </c>
    </row>
    <row r="87" spans="1:7" ht="62.4" x14ac:dyDescent="0.3">
      <c r="A87" s="1" t="s">
        <v>231</v>
      </c>
      <c r="B87" s="2" t="s">
        <v>92</v>
      </c>
      <c r="C87" s="44">
        <v>327000</v>
      </c>
      <c r="D87" s="13">
        <v>527000</v>
      </c>
      <c r="E87" s="13">
        <v>117000</v>
      </c>
      <c r="F87" s="16">
        <f t="shared" si="9"/>
        <v>22.2011385199241</v>
      </c>
      <c r="G87" s="217">
        <f t="shared" si="8"/>
        <v>35.779816513761467</v>
      </c>
    </row>
    <row r="88" spans="1:7" ht="66" customHeight="1" x14ac:dyDescent="0.3">
      <c r="A88" s="1" t="s">
        <v>232</v>
      </c>
      <c r="B88" s="2" t="s">
        <v>93</v>
      </c>
      <c r="C88" s="44">
        <v>135000</v>
      </c>
      <c r="D88" s="13">
        <v>108000</v>
      </c>
      <c r="E88" s="13">
        <v>287500</v>
      </c>
      <c r="F88" s="16">
        <f t="shared" si="9"/>
        <v>266.2037037037037</v>
      </c>
      <c r="G88" s="217">
        <f t="shared" si="8"/>
        <v>212.96296296296299</v>
      </c>
    </row>
    <row r="89" spans="1:7" ht="46.8" x14ac:dyDescent="0.3">
      <c r="A89" s="1" t="s">
        <v>233</v>
      </c>
      <c r="B89" s="7" t="s">
        <v>94</v>
      </c>
      <c r="C89" s="44">
        <v>285000</v>
      </c>
      <c r="D89" s="13">
        <v>300000</v>
      </c>
      <c r="E89" s="13">
        <v>30000</v>
      </c>
      <c r="F89" s="16">
        <f t="shared" si="9"/>
        <v>10</v>
      </c>
      <c r="G89" s="217">
        <f t="shared" si="8"/>
        <v>10.526315789473683</v>
      </c>
    </row>
    <row r="90" spans="1:7" ht="62.4" x14ac:dyDescent="0.3">
      <c r="A90" s="1" t="s">
        <v>701</v>
      </c>
      <c r="B90" s="7" t="s">
        <v>702</v>
      </c>
      <c r="C90" s="44">
        <v>0</v>
      </c>
      <c r="D90" s="13">
        <v>100000</v>
      </c>
      <c r="E90" s="13">
        <v>341800</v>
      </c>
      <c r="F90" s="16">
        <f t="shared" si="9"/>
        <v>341.8</v>
      </c>
      <c r="G90" s="217"/>
    </row>
    <row r="91" spans="1:7" ht="31.2" x14ac:dyDescent="0.3">
      <c r="A91" s="18" t="s">
        <v>363</v>
      </c>
      <c r="B91" s="15" t="s">
        <v>360</v>
      </c>
      <c r="C91" s="43">
        <f t="shared" ref="C91:D91" si="10">C92+C95+C102+C107+C109</f>
        <v>-47591.350000000006</v>
      </c>
      <c r="D91" s="43">
        <f t="shared" si="10"/>
        <v>0</v>
      </c>
      <c r="E91" s="12">
        <f>E92+E95+E102+E107+E109</f>
        <v>-182757.31</v>
      </c>
      <c r="F91" s="17"/>
      <c r="G91" s="218">
        <f t="shared" si="8"/>
        <v>384.01371257591973</v>
      </c>
    </row>
    <row r="92" spans="1:7" ht="31.2" x14ac:dyDescent="0.3">
      <c r="A92" s="1" t="s">
        <v>364</v>
      </c>
      <c r="B92" s="14" t="s">
        <v>361</v>
      </c>
      <c r="C92" s="44">
        <f t="shared" ref="C92:D92" si="11">C93+C94</f>
        <v>15399.11</v>
      </c>
      <c r="D92" s="44">
        <f t="shared" si="11"/>
        <v>0</v>
      </c>
      <c r="E92" s="13">
        <f>E93+E94</f>
        <v>-138514.88</v>
      </c>
      <c r="F92" s="16"/>
      <c r="G92" s="217"/>
    </row>
    <row r="93" spans="1:7" ht="31.2" x14ac:dyDescent="0.3">
      <c r="A93" s="1" t="s">
        <v>365</v>
      </c>
      <c r="B93" s="14" t="s">
        <v>362</v>
      </c>
      <c r="C93" s="44">
        <v>21227.59</v>
      </c>
      <c r="D93" s="13">
        <v>0</v>
      </c>
      <c r="E93" s="13">
        <v>11.04</v>
      </c>
      <c r="F93" s="16"/>
      <c r="G93" s="217">
        <f t="shared" si="8"/>
        <v>5.2007787977815655E-2</v>
      </c>
    </row>
    <row r="94" spans="1:7" ht="31.2" x14ac:dyDescent="0.3">
      <c r="A94" s="1" t="s">
        <v>671</v>
      </c>
      <c r="B94" s="14" t="s">
        <v>672</v>
      </c>
      <c r="C94" s="44">
        <v>-5828.48</v>
      </c>
      <c r="D94" s="13">
        <v>0</v>
      </c>
      <c r="E94" s="13">
        <v>-138525.92000000001</v>
      </c>
      <c r="F94" s="16"/>
      <c r="G94" s="217">
        <f t="shared" si="8"/>
        <v>2376.7074777643575</v>
      </c>
    </row>
    <row r="95" spans="1:7" ht="16.2" customHeight="1" x14ac:dyDescent="0.3">
      <c r="A95" s="1" t="s">
        <v>614</v>
      </c>
      <c r="B95" s="14" t="s">
        <v>611</v>
      </c>
      <c r="C95" s="44">
        <f t="shared" ref="C95:D95" si="12">C96+C100</f>
        <v>689.74</v>
      </c>
      <c r="D95" s="44">
        <f t="shared" si="12"/>
        <v>0</v>
      </c>
      <c r="E95" s="13">
        <f>E96+E100</f>
        <v>502.02000000000004</v>
      </c>
      <c r="F95" s="16"/>
      <c r="G95" s="217">
        <f t="shared" si="8"/>
        <v>72.783947574448348</v>
      </c>
    </row>
    <row r="96" spans="1:7" ht="16.2" customHeight="1" x14ac:dyDescent="0.3">
      <c r="A96" s="1" t="s">
        <v>615</v>
      </c>
      <c r="B96" s="14" t="s">
        <v>612</v>
      </c>
      <c r="C96" s="44">
        <f t="shared" ref="C96:D96" si="13">C97+C99</f>
        <v>689.74</v>
      </c>
      <c r="D96" s="44">
        <f t="shared" si="13"/>
        <v>0</v>
      </c>
      <c r="E96" s="13">
        <f>E97+E99</f>
        <v>163.30000000000001</v>
      </c>
      <c r="F96" s="16"/>
      <c r="G96" s="217">
        <f t="shared" si="8"/>
        <v>23.675587902687969</v>
      </c>
    </row>
    <row r="97" spans="1:7" ht="16.2" customHeight="1" x14ac:dyDescent="0.3">
      <c r="A97" s="1" t="s">
        <v>832</v>
      </c>
      <c r="B97" s="14" t="s">
        <v>834</v>
      </c>
      <c r="C97" s="44">
        <f t="shared" ref="C97:D97" si="14">C98</f>
        <v>24</v>
      </c>
      <c r="D97" s="44">
        <f t="shared" si="14"/>
        <v>0</v>
      </c>
      <c r="E97" s="13">
        <f>E98</f>
        <v>-12</v>
      </c>
      <c r="F97" s="16"/>
      <c r="G97" s="217"/>
    </row>
    <row r="98" spans="1:7" ht="31.2" x14ac:dyDescent="0.3">
      <c r="A98" s="1" t="s">
        <v>833</v>
      </c>
      <c r="B98" s="14" t="s">
        <v>835</v>
      </c>
      <c r="C98" s="44">
        <v>24</v>
      </c>
      <c r="D98" s="13">
        <v>0</v>
      </c>
      <c r="E98" s="13">
        <v>-12</v>
      </c>
      <c r="F98" s="16"/>
      <c r="G98" s="217"/>
    </row>
    <row r="99" spans="1:7" ht="16.2" customHeight="1" x14ac:dyDescent="0.3">
      <c r="A99" s="1" t="s">
        <v>686</v>
      </c>
      <c r="B99" s="14" t="s">
        <v>613</v>
      </c>
      <c r="C99" s="44">
        <v>665.74</v>
      </c>
      <c r="D99" s="13">
        <v>0</v>
      </c>
      <c r="E99" s="13">
        <v>175.3</v>
      </c>
      <c r="F99" s="16"/>
      <c r="G99" s="217">
        <f t="shared" si="8"/>
        <v>26.331600925286146</v>
      </c>
    </row>
    <row r="100" spans="1:7" ht="16.2" customHeight="1" x14ac:dyDescent="0.3">
      <c r="A100" s="1" t="s">
        <v>703</v>
      </c>
      <c r="B100" s="14" t="s">
        <v>705</v>
      </c>
      <c r="C100" s="44">
        <f t="shared" ref="C100:D100" si="15">C101</f>
        <v>0</v>
      </c>
      <c r="D100" s="44">
        <f t="shared" si="15"/>
        <v>0</v>
      </c>
      <c r="E100" s="13">
        <f>E101</f>
        <v>338.72</v>
      </c>
      <c r="F100" s="16"/>
      <c r="G100" s="217"/>
    </row>
    <row r="101" spans="1:7" ht="46.8" x14ac:dyDescent="0.3">
      <c r="A101" s="1" t="s">
        <v>704</v>
      </c>
      <c r="B101" s="14" t="s">
        <v>706</v>
      </c>
      <c r="C101" s="44">
        <v>0</v>
      </c>
      <c r="D101" s="13">
        <v>0</v>
      </c>
      <c r="E101" s="13">
        <v>338.72</v>
      </c>
      <c r="F101" s="16"/>
      <c r="G101" s="217"/>
    </row>
    <row r="102" spans="1:7" x14ac:dyDescent="0.3">
      <c r="A102" s="1" t="s">
        <v>474</v>
      </c>
      <c r="B102" s="14" t="s">
        <v>475</v>
      </c>
      <c r="C102" s="44">
        <f>C103+C104+C105+C106</f>
        <v>-39696.28</v>
      </c>
      <c r="D102" s="44">
        <f t="shared" ref="D102" si="16">D103+D105+D106</f>
        <v>0</v>
      </c>
      <c r="E102" s="13">
        <f>E103+E105+E106</f>
        <v>-21714.129999999997</v>
      </c>
      <c r="F102" s="16"/>
      <c r="G102" s="217">
        <f t="shared" si="8"/>
        <v>54.700667165789838</v>
      </c>
    </row>
    <row r="103" spans="1:7" x14ac:dyDescent="0.3">
      <c r="A103" s="1" t="s">
        <v>911</v>
      </c>
      <c r="B103" s="14" t="s">
        <v>913</v>
      </c>
      <c r="C103" s="44">
        <v>-1823.53</v>
      </c>
      <c r="D103" s="13">
        <v>0</v>
      </c>
      <c r="E103" s="13">
        <v>-26.05</v>
      </c>
      <c r="F103" s="16"/>
      <c r="G103" s="217">
        <f t="shared" si="8"/>
        <v>1.4285479262748626</v>
      </c>
    </row>
    <row r="104" spans="1:7" s="42" customFormat="1" ht="31.2" x14ac:dyDescent="0.3">
      <c r="A104" s="40" t="s">
        <v>944</v>
      </c>
      <c r="B104" s="35" t="s">
        <v>945</v>
      </c>
      <c r="C104" s="44">
        <v>1805.84</v>
      </c>
      <c r="D104" s="44">
        <v>0</v>
      </c>
      <c r="E104" s="44">
        <v>0</v>
      </c>
      <c r="F104" s="45"/>
      <c r="G104" s="217">
        <f t="shared" si="8"/>
        <v>0</v>
      </c>
    </row>
    <row r="105" spans="1:7" x14ac:dyDescent="0.3">
      <c r="A105" s="1" t="s">
        <v>912</v>
      </c>
      <c r="B105" s="14" t="s">
        <v>914</v>
      </c>
      <c r="C105" s="44">
        <v>2577.65</v>
      </c>
      <c r="D105" s="13">
        <v>0</v>
      </c>
      <c r="E105" s="13">
        <v>-11003.26</v>
      </c>
      <c r="F105" s="16"/>
      <c r="G105" s="217"/>
    </row>
    <row r="106" spans="1:7" ht="16.5" customHeight="1" x14ac:dyDescent="0.3">
      <c r="A106" s="1" t="s">
        <v>673</v>
      </c>
      <c r="B106" s="14" t="s">
        <v>674</v>
      </c>
      <c r="C106" s="44">
        <v>-42256.24</v>
      </c>
      <c r="D106" s="13">
        <v>0</v>
      </c>
      <c r="E106" s="13">
        <v>-10684.82</v>
      </c>
      <c r="F106" s="16"/>
      <c r="G106" s="217">
        <f t="shared" si="8"/>
        <v>25.285780277658397</v>
      </c>
    </row>
    <row r="107" spans="1:7" ht="31.2" x14ac:dyDescent="0.3">
      <c r="A107" s="1" t="s">
        <v>915</v>
      </c>
      <c r="B107" s="14" t="s">
        <v>917</v>
      </c>
      <c r="C107" s="44">
        <f t="shared" ref="C107:D107" si="17">C108</f>
        <v>14.55</v>
      </c>
      <c r="D107" s="44">
        <f t="shared" si="17"/>
        <v>0</v>
      </c>
      <c r="E107" s="13">
        <f>E108</f>
        <v>8.92</v>
      </c>
      <c r="F107" s="16"/>
      <c r="G107" s="217">
        <f t="shared" si="8"/>
        <v>61.305841924398621</v>
      </c>
    </row>
    <row r="108" spans="1:7" ht="16.5" customHeight="1" x14ac:dyDescent="0.3">
      <c r="A108" s="1" t="s">
        <v>916</v>
      </c>
      <c r="B108" s="14" t="s">
        <v>918</v>
      </c>
      <c r="C108" s="44">
        <v>14.55</v>
      </c>
      <c r="D108" s="13">
        <v>0</v>
      </c>
      <c r="E108" s="13">
        <v>8.92</v>
      </c>
      <c r="F108" s="16"/>
      <c r="G108" s="217">
        <f t="shared" si="8"/>
        <v>61.305841924398621</v>
      </c>
    </row>
    <row r="109" spans="1:7" ht="31.2" x14ac:dyDescent="0.3">
      <c r="A109" s="1" t="s">
        <v>597</v>
      </c>
      <c r="B109" s="14" t="s">
        <v>596</v>
      </c>
      <c r="C109" s="44">
        <f>C110+C111</f>
        <v>-23998.47</v>
      </c>
      <c r="D109" s="44">
        <f t="shared" ref="D109" si="18">D110</f>
        <v>0</v>
      </c>
      <c r="E109" s="13">
        <f>E110</f>
        <v>-23039.24</v>
      </c>
      <c r="F109" s="16"/>
      <c r="G109" s="217">
        <f t="shared" si="8"/>
        <v>96.002953521620341</v>
      </c>
    </row>
    <row r="110" spans="1:7" ht="31.2" x14ac:dyDescent="0.3">
      <c r="A110" s="1" t="s">
        <v>598</v>
      </c>
      <c r="B110" s="14" t="s">
        <v>596</v>
      </c>
      <c r="C110" s="44">
        <v>-10498.47</v>
      </c>
      <c r="D110" s="13">
        <v>0</v>
      </c>
      <c r="E110" s="13">
        <v>-23039.24</v>
      </c>
      <c r="F110" s="16"/>
      <c r="G110" s="217">
        <f t="shared" si="8"/>
        <v>219.45331081576654</v>
      </c>
    </row>
    <row r="111" spans="1:7" s="33" customFormat="1" ht="31.2" x14ac:dyDescent="0.3">
      <c r="A111" s="34" t="s">
        <v>946</v>
      </c>
      <c r="B111" s="29" t="s">
        <v>947</v>
      </c>
      <c r="C111" s="27">
        <v>-13500</v>
      </c>
      <c r="D111" s="27">
        <v>0</v>
      </c>
      <c r="E111" s="27">
        <v>0</v>
      </c>
      <c r="F111" s="37"/>
      <c r="G111" s="217">
        <f t="shared" si="8"/>
        <v>0</v>
      </c>
    </row>
    <row r="112" spans="1:7" ht="31.2" x14ac:dyDescent="0.3">
      <c r="A112" s="18" t="s">
        <v>234</v>
      </c>
      <c r="B112" s="19" t="s">
        <v>95</v>
      </c>
      <c r="C112" s="43">
        <f>C113+C115+C118+C125+C128</f>
        <v>209366151.79999998</v>
      </c>
      <c r="D112" s="12">
        <f>D113+D115+D118+D125+D128</f>
        <v>250485000</v>
      </c>
      <c r="E112" s="12">
        <f>E113+E115+E118+E125+E128</f>
        <v>957544300.36999989</v>
      </c>
      <c r="F112" s="17">
        <f t="shared" si="9"/>
        <v>382.27610450525975</v>
      </c>
      <c r="G112" s="218">
        <f t="shared" si="8"/>
        <v>457.35391902541522</v>
      </c>
    </row>
    <row r="113" spans="1:7" ht="62.4" x14ac:dyDescent="0.3">
      <c r="A113" s="1" t="s">
        <v>235</v>
      </c>
      <c r="B113" s="2" t="s">
        <v>96</v>
      </c>
      <c r="C113" s="44">
        <f>C114</f>
        <v>15511118.210000001</v>
      </c>
      <c r="D113" s="13">
        <f>D114</f>
        <v>14138000</v>
      </c>
      <c r="E113" s="13">
        <f>E114</f>
        <v>3767272.83</v>
      </c>
      <c r="F113" s="16">
        <f t="shared" si="9"/>
        <v>26.646433936907627</v>
      </c>
      <c r="G113" s="217">
        <f t="shared" si="8"/>
        <v>24.287564436013668</v>
      </c>
    </row>
    <row r="114" spans="1:7" ht="46.8" x14ac:dyDescent="0.3">
      <c r="A114" s="1" t="s">
        <v>236</v>
      </c>
      <c r="B114" s="2" t="s">
        <v>97</v>
      </c>
      <c r="C114" s="44">
        <v>15511118.210000001</v>
      </c>
      <c r="D114" s="13">
        <v>14138000</v>
      </c>
      <c r="E114" s="13">
        <v>3767272.83</v>
      </c>
      <c r="F114" s="16">
        <f t="shared" si="9"/>
        <v>26.646433936907627</v>
      </c>
      <c r="G114" s="217">
        <f t="shared" si="8"/>
        <v>24.287564436013668</v>
      </c>
    </row>
    <row r="115" spans="1:7" x14ac:dyDescent="0.3">
      <c r="A115" s="1" t="s">
        <v>675</v>
      </c>
      <c r="B115" s="2" t="s">
        <v>678</v>
      </c>
      <c r="C115" s="44">
        <f>C116</f>
        <v>76072692.75</v>
      </c>
      <c r="D115" s="13">
        <f>D116</f>
        <v>100000000</v>
      </c>
      <c r="E115" s="13">
        <f>E116</f>
        <v>838179845.01999998</v>
      </c>
      <c r="F115" s="16">
        <f t="shared" si="9"/>
        <v>838.17984502000002</v>
      </c>
      <c r="G115" s="217">
        <f t="shared" si="8"/>
        <v>1101.8143498279151</v>
      </c>
    </row>
    <row r="116" spans="1:7" ht="31.2" x14ac:dyDescent="0.3">
      <c r="A116" s="1" t="s">
        <v>676</v>
      </c>
      <c r="B116" s="2" t="s">
        <v>679</v>
      </c>
      <c r="C116" s="44">
        <f>C117</f>
        <v>76072692.75</v>
      </c>
      <c r="D116" s="13">
        <f>D117</f>
        <v>100000000</v>
      </c>
      <c r="E116" s="13">
        <f>E117</f>
        <v>838179845.01999998</v>
      </c>
      <c r="F116" s="16">
        <f t="shared" si="9"/>
        <v>838.17984502000002</v>
      </c>
      <c r="G116" s="217">
        <f t="shared" si="8"/>
        <v>1101.8143498279151</v>
      </c>
    </row>
    <row r="117" spans="1:7" ht="31.2" x14ac:dyDescent="0.3">
      <c r="A117" s="1" t="s">
        <v>677</v>
      </c>
      <c r="B117" s="2" t="s">
        <v>680</v>
      </c>
      <c r="C117" s="44">
        <v>76072692.75</v>
      </c>
      <c r="D117" s="13">
        <v>100000000</v>
      </c>
      <c r="E117" s="13">
        <v>838179845.01999998</v>
      </c>
      <c r="F117" s="16">
        <f t="shared" si="9"/>
        <v>838.17984502000002</v>
      </c>
      <c r="G117" s="217">
        <f t="shared" si="8"/>
        <v>1101.8143498279151</v>
      </c>
    </row>
    <row r="118" spans="1:7" ht="65.25" customHeight="1" x14ac:dyDescent="0.3">
      <c r="A118" s="1" t="s">
        <v>237</v>
      </c>
      <c r="B118" s="2" t="s">
        <v>98</v>
      </c>
      <c r="C118" s="44">
        <f>C119+C121+C123</f>
        <v>108890186.55999999</v>
      </c>
      <c r="D118" s="13">
        <f>D119+D121+D123</f>
        <v>130271000</v>
      </c>
      <c r="E118" s="13">
        <f>E119+E121+E123</f>
        <v>104465800.55</v>
      </c>
      <c r="F118" s="16">
        <f t="shared" si="9"/>
        <v>80.191140430333689</v>
      </c>
      <c r="G118" s="217">
        <f t="shared" si="8"/>
        <v>95.936836780454868</v>
      </c>
    </row>
    <row r="119" spans="1:7" ht="62.4" x14ac:dyDescent="0.3">
      <c r="A119" s="1" t="s">
        <v>238</v>
      </c>
      <c r="B119" s="2" t="s">
        <v>99</v>
      </c>
      <c r="C119" s="44">
        <f>C120</f>
        <v>89189618.659999996</v>
      </c>
      <c r="D119" s="13">
        <f>D120</f>
        <v>103056000</v>
      </c>
      <c r="E119" s="13">
        <f>E120</f>
        <v>85510721.129999995</v>
      </c>
      <c r="F119" s="16">
        <f t="shared" si="9"/>
        <v>82.975004977876097</v>
      </c>
      <c r="G119" s="217">
        <f t="shared" si="8"/>
        <v>95.875195358750958</v>
      </c>
    </row>
    <row r="120" spans="1:7" ht="62.4" x14ac:dyDescent="0.3">
      <c r="A120" s="1" t="s">
        <v>239</v>
      </c>
      <c r="B120" s="2" t="s">
        <v>163</v>
      </c>
      <c r="C120" s="44">
        <v>89189618.659999996</v>
      </c>
      <c r="D120" s="13">
        <v>103056000</v>
      </c>
      <c r="E120" s="13">
        <v>85510721.129999995</v>
      </c>
      <c r="F120" s="16">
        <f t="shared" si="9"/>
        <v>82.975004977876097</v>
      </c>
      <c r="G120" s="217">
        <f t="shared" si="8"/>
        <v>95.875195358750958</v>
      </c>
    </row>
    <row r="121" spans="1:7" ht="62.4" x14ac:dyDescent="0.3">
      <c r="A121" s="1" t="s">
        <v>240</v>
      </c>
      <c r="B121" s="2" t="s">
        <v>100</v>
      </c>
      <c r="C121" s="44">
        <f>C122</f>
        <v>4200826.21</v>
      </c>
      <c r="D121" s="13">
        <f>D122</f>
        <v>5741000</v>
      </c>
      <c r="E121" s="13">
        <f>E122</f>
        <v>4116559.67</v>
      </c>
      <c r="F121" s="16">
        <f t="shared" si="9"/>
        <v>71.704575335307439</v>
      </c>
      <c r="G121" s="217">
        <f t="shared" si="8"/>
        <v>97.994048413633379</v>
      </c>
    </row>
    <row r="122" spans="1:7" ht="62.4" x14ac:dyDescent="0.3">
      <c r="A122" s="1" t="s">
        <v>241</v>
      </c>
      <c r="B122" s="2" t="s">
        <v>101</v>
      </c>
      <c r="C122" s="44">
        <v>4200826.21</v>
      </c>
      <c r="D122" s="13">
        <v>5741000</v>
      </c>
      <c r="E122" s="13">
        <v>4116559.67</v>
      </c>
      <c r="F122" s="16">
        <f t="shared" si="9"/>
        <v>71.704575335307439</v>
      </c>
      <c r="G122" s="217">
        <f t="shared" si="8"/>
        <v>97.994048413633379</v>
      </c>
    </row>
    <row r="123" spans="1:7" ht="31.2" x14ac:dyDescent="0.3">
      <c r="A123" s="1" t="s">
        <v>242</v>
      </c>
      <c r="B123" s="2" t="s">
        <v>102</v>
      </c>
      <c r="C123" s="44">
        <f>C124</f>
        <v>15499741.689999999</v>
      </c>
      <c r="D123" s="13">
        <f>D124</f>
        <v>21474000</v>
      </c>
      <c r="E123" s="13">
        <f>E124</f>
        <v>14838519.75</v>
      </c>
      <c r="F123" s="16">
        <f t="shared" si="9"/>
        <v>69.099933640681755</v>
      </c>
      <c r="G123" s="217">
        <f t="shared" si="8"/>
        <v>95.733980906103739</v>
      </c>
    </row>
    <row r="124" spans="1:7" ht="33" customHeight="1" x14ac:dyDescent="0.3">
      <c r="A124" s="1" t="s">
        <v>243</v>
      </c>
      <c r="B124" s="2" t="s">
        <v>103</v>
      </c>
      <c r="C124" s="44">
        <v>15499741.689999999</v>
      </c>
      <c r="D124" s="13">
        <v>21474000</v>
      </c>
      <c r="E124" s="13">
        <v>14838519.75</v>
      </c>
      <c r="F124" s="16">
        <f t="shared" si="9"/>
        <v>69.099933640681755</v>
      </c>
      <c r="G124" s="217">
        <f t="shared" si="8"/>
        <v>95.733980906103739</v>
      </c>
    </row>
    <row r="125" spans="1:7" x14ac:dyDescent="0.3">
      <c r="A125" s="1" t="s">
        <v>244</v>
      </c>
      <c r="B125" s="2" t="s">
        <v>104</v>
      </c>
      <c r="C125" s="44">
        <f>C126</f>
        <v>7927830</v>
      </c>
      <c r="D125" s="13">
        <f>D126</f>
        <v>5220000</v>
      </c>
      <c r="E125" s="13">
        <f>E126</f>
        <v>9959245.9199999999</v>
      </c>
      <c r="F125" s="16">
        <f t="shared" si="9"/>
        <v>190.79015172413793</v>
      </c>
      <c r="G125" s="217">
        <f t="shared" si="8"/>
        <v>125.623858231067</v>
      </c>
    </row>
    <row r="126" spans="1:7" ht="37.200000000000003" customHeight="1" x14ac:dyDescent="0.3">
      <c r="A126" s="1" t="s">
        <v>245</v>
      </c>
      <c r="B126" s="2" t="s">
        <v>105</v>
      </c>
      <c r="C126" s="44">
        <f>C127</f>
        <v>7927830</v>
      </c>
      <c r="D126" s="13">
        <f>D127</f>
        <v>5220000</v>
      </c>
      <c r="E126" s="13">
        <f>E127</f>
        <v>9959245.9199999999</v>
      </c>
      <c r="F126" s="16">
        <f t="shared" si="9"/>
        <v>190.79015172413793</v>
      </c>
      <c r="G126" s="217">
        <f t="shared" si="8"/>
        <v>125.623858231067</v>
      </c>
    </row>
    <row r="127" spans="1:7" ht="46.8" x14ac:dyDescent="0.3">
      <c r="A127" s="1" t="s">
        <v>246</v>
      </c>
      <c r="B127" s="2" t="s">
        <v>106</v>
      </c>
      <c r="C127" s="44">
        <v>7927830</v>
      </c>
      <c r="D127" s="13">
        <v>5220000</v>
      </c>
      <c r="E127" s="13">
        <v>9959245.9199999999</v>
      </c>
      <c r="F127" s="16">
        <f t="shared" si="9"/>
        <v>190.79015172413793</v>
      </c>
      <c r="G127" s="217">
        <f t="shared" si="8"/>
        <v>125.623858231067</v>
      </c>
    </row>
    <row r="128" spans="1:7" ht="62.4" x14ac:dyDescent="0.3">
      <c r="A128" s="1" t="s">
        <v>247</v>
      </c>
      <c r="B128" s="2" t="s">
        <v>107</v>
      </c>
      <c r="C128" s="44">
        <f>C129</f>
        <v>964324.28</v>
      </c>
      <c r="D128" s="13">
        <f>D129</f>
        <v>856000</v>
      </c>
      <c r="E128" s="13">
        <f>E129</f>
        <v>1172136.05</v>
      </c>
      <c r="F128" s="16">
        <f t="shared" si="9"/>
        <v>136.93178154205609</v>
      </c>
      <c r="G128" s="217">
        <f t="shared" si="8"/>
        <v>121.54998835039183</v>
      </c>
    </row>
    <row r="129" spans="1:7" ht="62.4" x14ac:dyDescent="0.3">
      <c r="A129" s="1" t="s">
        <v>248</v>
      </c>
      <c r="B129" s="2" t="s">
        <v>108</v>
      </c>
      <c r="C129" s="44">
        <f>C130</f>
        <v>964324.28</v>
      </c>
      <c r="D129" s="13">
        <f>D130</f>
        <v>856000</v>
      </c>
      <c r="E129" s="13">
        <f>E130</f>
        <v>1172136.05</v>
      </c>
      <c r="F129" s="16">
        <f t="shared" si="9"/>
        <v>136.93178154205609</v>
      </c>
      <c r="G129" s="217">
        <f t="shared" si="8"/>
        <v>121.54998835039183</v>
      </c>
    </row>
    <row r="130" spans="1:7" ht="78" x14ac:dyDescent="0.3">
      <c r="A130" s="1" t="s">
        <v>249</v>
      </c>
      <c r="B130" s="2" t="s">
        <v>109</v>
      </c>
      <c r="C130" s="44">
        <v>964324.28</v>
      </c>
      <c r="D130" s="13">
        <v>856000</v>
      </c>
      <c r="E130" s="13">
        <v>1172136.05</v>
      </c>
      <c r="F130" s="16">
        <f t="shared" si="9"/>
        <v>136.93178154205609</v>
      </c>
      <c r="G130" s="217">
        <f t="shared" si="8"/>
        <v>121.54998835039183</v>
      </c>
    </row>
    <row r="131" spans="1:7" x14ac:dyDescent="0.3">
      <c r="A131" s="18" t="s">
        <v>250</v>
      </c>
      <c r="B131" s="19" t="s">
        <v>110</v>
      </c>
      <c r="C131" s="43">
        <f>C132+C139+C145</f>
        <v>266297130.41999999</v>
      </c>
      <c r="D131" s="12">
        <f>D132+D139+D145</f>
        <v>347503000</v>
      </c>
      <c r="E131" s="12">
        <f>E132+E139+E145</f>
        <v>333751940.24000007</v>
      </c>
      <c r="F131" s="17">
        <f t="shared" si="9"/>
        <v>96.042894662779915</v>
      </c>
      <c r="G131" s="218">
        <f t="shared" si="8"/>
        <v>125.33065591567258</v>
      </c>
    </row>
    <row r="132" spans="1:7" x14ac:dyDescent="0.3">
      <c r="A132" s="1" t="s">
        <v>251</v>
      </c>
      <c r="B132" s="2" t="s">
        <v>111</v>
      </c>
      <c r="C132" s="216">
        <f t="shared" ref="C132:D132" si="19">C133+C134+C135+C138</f>
        <v>12575409.449999999</v>
      </c>
      <c r="D132" s="216">
        <f t="shared" si="19"/>
        <v>11892000</v>
      </c>
      <c r="E132" s="13">
        <f>E133+E134+E135+E138</f>
        <v>17053822.370000001</v>
      </c>
      <c r="F132" s="16">
        <f t="shared" si="9"/>
        <v>143.40583896737303</v>
      </c>
      <c r="G132" s="217">
        <f t="shared" si="8"/>
        <v>135.61246206579781</v>
      </c>
    </row>
    <row r="133" spans="1:7" ht="31.2" x14ac:dyDescent="0.3">
      <c r="A133" s="1" t="s">
        <v>252</v>
      </c>
      <c r="B133" s="2" t="s">
        <v>112</v>
      </c>
      <c r="C133" s="44">
        <v>963876.04</v>
      </c>
      <c r="D133" s="13">
        <v>880000</v>
      </c>
      <c r="E133" s="13">
        <v>3298756.92</v>
      </c>
      <c r="F133" s="16">
        <f t="shared" si="9"/>
        <v>374.8587409090909</v>
      </c>
      <c r="G133" s="217">
        <f t="shared" ref="G133:G196" si="20">E133/C133*100</f>
        <v>342.23870945064675</v>
      </c>
    </row>
    <row r="134" spans="1:7" x14ac:dyDescent="0.3">
      <c r="A134" s="1" t="s">
        <v>253</v>
      </c>
      <c r="B134" s="2" t="s">
        <v>113</v>
      </c>
      <c r="C134" s="44">
        <v>2526453.7799999998</v>
      </c>
      <c r="D134" s="13">
        <v>2450000</v>
      </c>
      <c r="E134" s="13">
        <v>2793435.57</v>
      </c>
      <c r="F134" s="16">
        <f t="shared" si="9"/>
        <v>114.01777836734692</v>
      </c>
      <c r="G134" s="217">
        <f t="shared" si="20"/>
        <v>110.56745198006355</v>
      </c>
    </row>
    <row r="135" spans="1:7" x14ac:dyDescent="0.3">
      <c r="A135" s="1" t="s">
        <v>254</v>
      </c>
      <c r="B135" s="2" t="s">
        <v>150</v>
      </c>
      <c r="C135" s="44">
        <f>C136+C137</f>
        <v>9032196.3699999992</v>
      </c>
      <c r="D135" s="13">
        <f>D136+D137</f>
        <v>8562000</v>
      </c>
      <c r="E135" s="13">
        <f>E136+E137</f>
        <v>8988103.0700000003</v>
      </c>
      <c r="F135" s="16">
        <f t="shared" si="9"/>
        <v>104.97667682784397</v>
      </c>
      <c r="G135" s="217">
        <f t="shared" si="20"/>
        <v>99.511820844081157</v>
      </c>
    </row>
    <row r="136" spans="1:7" x14ac:dyDescent="0.3">
      <c r="A136" s="1" t="s">
        <v>255</v>
      </c>
      <c r="B136" s="2" t="s">
        <v>151</v>
      </c>
      <c r="C136" s="44">
        <v>3820160.94</v>
      </c>
      <c r="D136" s="13">
        <v>3532000</v>
      </c>
      <c r="E136" s="13">
        <v>4988635.0199999996</v>
      </c>
      <c r="F136" s="16">
        <f t="shared" si="9"/>
        <v>141.24108210645525</v>
      </c>
      <c r="G136" s="217">
        <f t="shared" si="20"/>
        <v>130.58703804243387</v>
      </c>
    </row>
    <row r="137" spans="1:7" x14ac:dyDescent="0.3">
      <c r="A137" s="1" t="s">
        <v>366</v>
      </c>
      <c r="B137" s="2" t="s">
        <v>367</v>
      </c>
      <c r="C137" s="44">
        <v>5212035.43</v>
      </c>
      <c r="D137" s="13">
        <v>5030000</v>
      </c>
      <c r="E137" s="13">
        <v>3999468.05</v>
      </c>
      <c r="F137" s="16">
        <f t="shared" si="9"/>
        <v>79.512287276341937</v>
      </c>
      <c r="G137" s="217">
        <f t="shared" si="20"/>
        <v>76.735242952866884</v>
      </c>
    </row>
    <row r="138" spans="1:7" ht="31.2" x14ac:dyDescent="0.3">
      <c r="A138" s="1" t="s">
        <v>836</v>
      </c>
      <c r="B138" s="2" t="s">
        <v>837</v>
      </c>
      <c r="C138" s="44">
        <v>52883.26</v>
      </c>
      <c r="D138" s="13">
        <v>0</v>
      </c>
      <c r="E138" s="13">
        <v>1973526.81</v>
      </c>
      <c r="F138" s="16"/>
      <c r="G138" s="217">
        <f t="shared" si="20"/>
        <v>3731.8554302438997</v>
      </c>
    </row>
    <row r="139" spans="1:7" x14ac:dyDescent="0.3">
      <c r="A139" s="1" t="s">
        <v>256</v>
      </c>
      <c r="B139" s="2" t="s">
        <v>114</v>
      </c>
      <c r="C139" s="44">
        <f>C140+C142+C143</f>
        <v>519568.58999999997</v>
      </c>
      <c r="D139" s="13">
        <f>D140+D142+D143</f>
        <v>5409000</v>
      </c>
      <c r="E139" s="13">
        <f>E140+E142+E143</f>
        <v>337818.79000000004</v>
      </c>
      <c r="F139" s="16">
        <f t="shared" si="9"/>
        <v>6.2454943612497695</v>
      </c>
      <c r="G139" s="217">
        <f t="shared" si="20"/>
        <v>65.019094014132008</v>
      </c>
    </row>
    <row r="140" spans="1:7" ht="46.8" x14ac:dyDescent="0.3">
      <c r="A140" s="1" t="s">
        <v>257</v>
      </c>
      <c r="B140" s="2" t="s">
        <v>115</v>
      </c>
      <c r="C140" s="44">
        <f>C141</f>
        <v>199358.13</v>
      </c>
      <c r="D140" s="13">
        <f>D141</f>
        <v>5000000</v>
      </c>
      <c r="E140" s="13">
        <f>E141</f>
        <v>199514.28</v>
      </c>
      <c r="F140" s="16">
        <f t="shared" si="9"/>
        <v>3.9902856</v>
      </c>
      <c r="G140" s="217">
        <f t="shared" si="20"/>
        <v>100.07832637675725</v>
      </c>
    </row>
    <row r="141" spans="1:7" ht="46.8" x14ac:dyDescent="0.3">
      <c r="A141" s="1" t="s">
        <v>258</v>
      </c>
      <c r="B141" s="2" t="s">
        <v>116</v>
      </c>
      <c r="C141" s="44">
        <v>199358.13</v>
      </c>
      <c r="D141" s="13">
        <v>5000000</v>
      </c>
      <c r="E141" s="13">
        <v>199514.28</v>
      </c>
      <c r="F141" s="16">
        <f t="shared" si="9"/>
        <v>3.9902856</v>
      </c>
      <c r="G141" s="217">
        <f t="shared" si="20"/>
        <v>100.07832637675725</v>
      </c>
    </row>
    <row r="142" spans="1:7" ht="31.2" x14ac:dyDescent="0.3">
      <c r="A142" s="1" t="s">
        <v>259</v>
      </c>
      <c r="B142" s="2" t="s">
        <v>117</v>
      </c>
      <c r="C142" s="44">
        <v>6791.96</v>
      </c>
      <c r="D142" s="13">
        <v>9000</v>
      </c>
      <c r="E142" s="13">
        <v>8304.51</v>
      </c>
      <c r="F142" s="16">
        <f t="shared" si="9"/>
        <v>92.272333333333336</v>
      </c>
      <c r="G142" s="217">
        <f t="shared" si="20"/>
        <v>122.269713013622</v>
      </c>
    </row>
    <row r="143" spans="1:7" ht="46.8" x14ac:dyDescent="0.3">
      <c r="A143" s="1" t="s">
        <v>260</v>
      </c>
      <c r="B143" s="2" t="s">
        <v>616</v>
      </c>
      <c r="C143" s="44">
        <f>C144</f>
        <v>313418.5</v>
      </c>
      <c r="D143" s="13">
        <f>D144</f>
        <v>400000</v>
      </c>
      <c r="E143" s="13">
        <f>E144</f>
        <v>130000</v>
      </c>
      <c r="F143" s="16">
        <f t="shared" si="9"/>
        <v>32.5</v>
      </c>
      <c r="G143" s="217">
        <f t="shared" si="20"/>
        <v>41.478087604911643</v>
      </c>
    </row>
    <row r="144" spans="1:7" ht="93.6" x14ac:dyDescent="0.3">
      <c r="A144" s="1" t="s">
        <v>261</v>
      </c>
      <c r="B144" s="2" t="s">
        <v>617</v>
      </c>
      <c r="C144" s="44">
        <v>313418.5</v>
      </c>
      <c r="D144" s="13">
        <v>400000</v>
      </c>
      <c r="E144" s="13">
        <v>130000</v>
      </c>
      <c r="F144" s="16">
        <f t="shared" ref="F144:F231" si="21">E144/D144*100</f>
        <v>32.5</v>
      </c>
      <c r="G144" s="217">
        <f t="shared" si="20"/>
        <v>41.478087604911643</v>
      </c>
    </row>
    <row r="145" spans="1:7" x14ac:dyDescent="0.3">
      <c r="A145" s="1" t="s">
        <v>262</v>
      </c>
      <c r="B145" s="2" t="s">
        <v>118</v>
      </c>
      <c r="C145" s="44">
        <f>C146</f>
        <v>253202152.38</v>
      </c>
      <c r="D145" s="13">
        <f>D146</f>
        <v>330202000</v>
      </c>
      <c r="E145" s="13">
        <f>E146</f>
        <v>316360299.08000004</v>
      </c>
      <c r="F145" s="16">
        <f t="shared" si="21"/>
        <v>95.808111119859973</v>
      </c>
      <c r="G145" s="217">
        <f t="shared" si="20"/>
        <v>124.94376375016503</v>
      </c>
    </row>
    <row r="146" spans="1:7" x14ac:dyDescent="0.3">
      <c r="A146" s="1" t="s">
        <v>263</v>
      </c>
      <c r="B146" s="2" t="s">
        <v>119</v>
      </c>
      <c r="C146" s="44">
        <f>SUM(C147:C149)</f>
        <v>253202152.38</v>
      </c>
      <c r="D146" s="13">
        <f>SUM(D147:D149)</f>
        <v>330202000</v>
      </c>
      <c r="E146" s="13">
        <f>SUM(E147:E149)</f>
        <v>316360299.08000004</v>
      </c>
      <c r="F146" s="16">
        <f t="shared" si="21"/>
        <v>95.808111119859973</v>
      </c>
      <c r="G146" s="217">
        <f t="shared" si="20"/>
        <v>124.94376375016503</v>
      </c>
    </row>
    <row r="147" spans="1:7" ht="46.8" x14ac:dyDescent="0.3">
      <c r="A147" s="1" t="s">
        <v>264</v>
      </c>
      <c r="B147" s="2" t="s">
        <v>164</v>
      </c>
      <c r="C147" s="44">
        <v>887726.67</v>
      </c>
      <c r="D147" s="13">
        <v>1444000</v>
      </c>
      <c r="E147" s="13">
        <v>481901.87</v>
      </c>
      <c r="F147" s="16">
        <f t="shared" si="21"/>
        <v>33.372705678670364</v>
      </c>
      <c r="G147" s="217">
        <f t="shared" si="20"/>
        <v>54.284937727510197</v>
      </c>
    </row>
    <row r="148" spans="1:7" ht="31.2" x14ac:dyDescent="0.3">
      <c r="A148" s="1" t="s">
        <v>265</v>
      </c>
      <c r="B148" s="2" t="s">
        <v>120</v>
      </c>
      <c r="C148" s="44">
        <v>237350362.80000001</v>
      </c>
      <c r="D148" s="13">
        <v>312252000</v>
      </c>
      <c r="E148" s="13">
        <v>302728249.42000002</v>
      </c>
      <c r="F148" s="16">
        <f t="shared" si="21"/>
        <v>96.949979317986759</v>
      </c>
      <c r="G148" s="217">
        <f t="shared" si="20"/>
        <v>127.54488590147628</v>
      </c>
    </row>
    <row r="149" spans="1:7" ht="31.2" x14ac:dyDescent="0.3">
      <c r="A149" s="1" t="s">
        <v>266</v>
      </c>
      <c r="B149" s="2" t="s">
        <v>121</v>
      </c>
      <c r="C149" s="44">
        <v>14964062.91</v>
      </c>
      <c r="D149" s="13">
        <v>16506000</v>
      </c>
      <c r="E149" s="13">
        <v>13150147.789999999</v>
      </c>
      <c r="F149" s="16">
        <f t="shared" si="21"/>
        <v>79.668894886707861</v>
      </c>
      <c r="G149" s="217">
        <f t="shared" si="20"/>
        <v>87.878191030673761</v>
      </c>
    </row>
    <row r="150" spans="1:7" ht="31.2" x14ac:dyDescent="0.3">
      <c r="A150" s="18" t="s">
        <v>267</v>
      </c>
      <c r="B150" s="19" t="s">
        <v>122</v>
      </c>
      <c r="C150" s="43">
        <f>C151+C159</f>
        <v>70271081.429999992</v>
      </c>
      <c r="D150" s="12">
        <f>D151+D159</f>
        <v>53707000</v>
      </c>
      <c r="E150" s="12">
        <f>E151+E159</f>
        <v>49957157</v>
      </c>
      <c r="F150" s="17">
        <f t="shared" si="21"/>
        <v>93.017962276798187</v>
      </c>
      <c r="G150" s="218">
        <f t="shared" si="20"/>
        <v>71.092056623270338</v>
      </c>
    </row>
    <row r="151" spans="1:7" x14ac:dyDescent="0.3">
      <c r="A151" s="1" t="s">
        <v>268</v>
      </c>
      <c r="B151" s="2" t="s">
        <v>123</v>
      </c>
      <c r="C151" s="44">
        <f>C155+C157+C152+C153+C154</f>
        <v>5424448.5300000003</v>
      </c>
      <c r="D151" s="13">
        <f>D155+D157+D152+D153+D154</f>
        <v>11595000</v>
      </c>
      <c r="E151" s="13">
        <f>E155+E157+E152+E153+E154</f>
        <v>3833931.22</v>
      </c>
      <c r="F151" s="16">
        <f t="shared" si="21"/>
        <v>33.065383527382494</v>
      </c>
      <c r="G151" s="217">
        <f t="shared" si="20"/>
        <v>70.678727962785189</v>
      </c>
    </row>
    <row r="152" spans="1:7" ht="46.8" x14ac:dyDescent="0.3">
      <c r="A152" s="1" t="s">
        <v>269</v>
      </c>
      <c r="B152" s="2" t="s">
        <v>124</v>
      </c>
      <c r="C152" s="44">
        <v>4900</v>
      </c>
      <c r="D152" s="13">
        <v>5000</v>
      </c>
      <c r="E152" s="13">
        <v>1900</v>
      </c>
      <c r="F152" s="16">
        <f t="shared" si="21"/>
        <v>38</v>
      </c>
      <c r="G152" s="217">
        <f t="shared" si="20"/>
        <v>38.775510204081634</v>
      </c>
    </row>
    <row r="153" spans="1:7" ht="31.2" x14ac:dyDescent="0.3">
      <c r="A153" s="1" t="s">
        <v>270</v>
      </c>
      <c r="B153" s="2" t="s">
        <v>125</v>
      </c>
      <c r="C153" s="44">
        <v>132450</v>
      </c>
      <c r="D153" s="13">
        <v>352000</v>
      </c>
      <c r="E153" s="13">
        <v>0</v>
      </c>
      <c r="F153" s="16">
        <f t="shared" si="21"/>
        <v>0</v>
      </c>
      <c r="G153" s="217">
        <f t="shared" si="20"/>
        <v>0</v>
      </c>
    </row>
    <row r="154" spans="1:7" ht="19.5" customHeight="1" x14ac:dyDescent="0.3">
      <c r="A154" s="1" t="s">
        <v>368</v>
      </c>
      <c r="B154" s="2" t="s">
        <v>369</v>
      </c>
      <c r="C154" s="44">
        <v>1475</v>
      </c>
      <c r="D154" s="13">
        <v>1000</v>
      </c>
      <c r="E154" s="13">
        <v>750</v>
      </c>
      <c r="F154" s="16">
        <f t="shared" si="21"/>
        <v>75</v>
      </c>
      <c r="G154" s="217">
        <f t="shared" si="20"/>
        <v>50.847457627118644</v>
      </c>
    </row>
    <row r="155" spans="1:7" ht="31.2" x14ac:dyDescent="0.3">
      <c r="A155" s="1" t="s">
        <v>271</v>
      </c>
      <c r="B155" s="2" t="s">
        <v>126</v>
      </c>
      <c r="C155" s="44">
        <f>C156</f>
        <v>116872.73</v>
      </c>
      <c r="D155" s="13">
        <f>D156</f>
        <v>85000</v>
      </c>
      <c r="E155" s="13">
        <f>E156</f>
        <v>31550</v>
      </c>
      <c r="F155" s="16">
        <f t="shared" si="21"/>
        <v>37.117647058823529</v>
      </c>
      <c r="G155" s="217">
        <f t="shared" si="20"/>
        <v>26.995176719154244</v>
      </c>
    </row>
    <row r="156" spans="1:7" ht="64.8" customHeight="1" x14ac:dyDescent="0.3">
      <c r="A156" s="1" t="s">
        <v>272</v>
      </c>
      <c r="B156" s="2" t="s">
        <v>127</v>
      </c>
      <c r="C156" s="44">
        <v>116872.73</v>
      </c>
      <c r="D156" s="13">
        <v>85000</v>
      </c>
      <c r="E156" s="13">
        <v>31550</v>
      </c>
      <c r="F156" s="16">
        <f t="shared" si="21"/>
        <v>37.117647058823529</v>
      </c>
      <c r="G156" s="217">
        <f t="shared" si="20"/>
        <v>26.995176719154244</v>
      </c>
    </row>
    <row r="157" spans="1:7" x14ac:dyDescent="0.3">
      <c r="A157" s="1" t="s">
        <v>273</v>
      </c>
      <c r="B157" s="2" t="s">
        <v>128</v>
      </c>
      <c r="C157" s="44">
        <f>C158</f>
        <v>5168750.8</v>
      </c>
      <c r="D157" s="13">
        <f>D158</f>
        <v>11152000</v>
      </c>
      <c r="E157" s="13">
        <f>E158</f>
        <v>3799731.22</v>
      </c>
      <c r="F157" s="16">
        <f t="shared" si="21"/>
        <v>34.072195301291252</v>
      </c>
      <c r="G157" s="217">
        <f t="shared" si="20"/>
        <v>73.51353096767599</v>
      </c>
    </row>
    <row r="158" spans="1:7" ht="31.2" x14ac:dyDescent="0.3">
      <c r="A158" s="1" t="s">
        <v>274</v>
      </c>
      <c r="B158" s="2" t="s">
        <v>129</v>
      </c>
      <c r="C158" s="44">
        <v>5168750.8</v>
      </c>
      <c r="D158" s="13">
        <v>11152000</v>
      </c>
      <c r="E158" s="13">
        <v>3799731.22</v>
      </c>
      <c r="F158" s="16">
        <f t="shared" si="21"/>
        <v>34.072195301291252</v>
      </c>
      <c r="G158" s="217">
        <f t="shared" si="20"/>
        <v>73.51353096767599</v>
      </c>
    </row>
    <row r="159" spans="1:7" x14ac:dyDescent="0.3">
      <c r="A159" s="1" t="s">
        <v>275</v>
      </c>
      <c r="B159" s="2" t="s">
        <v>130</v>
      </c>
      <c r="C159" s="44">
        <f>C161+C163</f>
        <v>64846632.899999999</v>
      </c>
      <c r="D159" s="13">
        <f>D161+D163</f>
        <v>42112000</v>
      </c>
      <c r="E159" s="13">
        <f>E160+E161+E163</f>
        <v>46123225.780000001</v>
      </c>
      <c r="F159" s="16">
        <f t="shared" si="21"/>
        <v>109.52513720554711</v>
      </c>
      <c r="G159" s="217">
        <f t="shared" si="20"/>
        <v>71.12663174220107</v>
      </c>
    </row>
    <row r="160" spans="1:7" ht="31.2" x14ac:dyDescent="0.3">
      <c r="A160" s="1" t="s">
        <v>838</v>
      </c>
      <c r="B160" s="2" t="s">
        <v>839</v>
      </c>
      <c r="C160" s="44">
        <v>0</v>
      </c>
      <c r="D160" s="13">
        <v>0</v>
      </c>
      <c r="E160" s="13">
        <v>118997.07</v>
      </c>
      <c r="F160" s="16"/>
      <c r="G160" s="217"/>
    </row>
    <row r="161" spans="1:7" ht="31.2" x14ac:dyDescent="0.3">
      <c r="A161" s="1" t="s">
        <v>370</v>
      </c>
      <c r="B161" s="2" t="s">
        <v>372</v>
      </c>
      <c r="C161" s="44">
        <f>C162</f>
        <v>3392210.12</v>
      </c>
      <c r="D161" s="13">
        <f>D162</f>
        <v>5272000</v>
      </c>
      <c r="E161" s="13">
        <f>E162</f>
        <v>5484010.0800000001</v>
      </c>
      <c r="F161" s="16">
        <f t="shared" si="21"/>
        <v>104.02143550834597</v>
      </c>
      <c r="G161" s="217">
        <f t="shared" si="20"/>
        <v>161.66481102296814</v>
      </c>
    </row>
    <row r="162" spans="1:7" ht="31.2" x14ac:dyDescent="0.3">
      <c r="A162" s="1" t="s">
        <v>371</v>
      </c>
      <c r="B162" s="2" t="s">
        <v>373</v>
      </c>
      <c r="C162" s="44">
        <v>3392210.12</v>
      </c>
      <c r="D162" s="13">
        <v>5272000</v>
      </c>
      <c r="E162" s="13">
        <v>5484010.0800000001</v>
      </c>
      <c r="F162" s="16">
        <f t="shared" si="21"/>
        <v>104.02143550834597</v>
      </c>
      <c r="G162" s="217">
        <f t="shared" si="20"/>
        <v>161.66481102296814</v>
      </c>
    </row>
    <row r="163" spans="1:7" x14ac:dyDescent="0.3">
      <c r="A163" s="1" t="s">
        <v>276</v>
      </c>
      <c r="B163" s="2" t="s">
        <v>131</v>
      </c>
      <c r="C163" s="44">
        <f>C164</f>
        <v>61454422.780000001</v>
      </c>
      <c r="D163" s="13">
        <f>D164</f>
        <v>36840000</v>
      </c>
      <c r="E163" s="13">
        <f>E164</f>
        <v>40520218.630000003</v>
      </c>
      <c r="F163" s="16">
        <f t="shared" si="21"/>
        <v>109.98973569489685</v>
      </c>
      <c r="G163" s="217">
        <f t="shared" si="20"/>
        <v>65.935398620629599</v>
      </c>
    </row>
    <row r="164" spans="1:7" ht="18" customHeight="1" x14ac:dyDescent="0.3">
      <c r="A164" s="1" t="s">
        <v>277</v>
      </c>
      <c r="B164" s="2" t="s">
        <v>132</v>
      </c>
      <c r="C164" s="44">
        <v>61454422.780000001</v>
      </c>
      <c r="D164" s="13">
        <v>36840000</v>
      </c>
      <c r="E164" s="13">
        <v>40520218.630000003</v>
      </c>
      <c r="F164" s="16">
        <f t="shared" si="21"/>
        <v>109.98973569489685</v>
      </c>
      <c r="G164" s="217">
        <f t="shared" si="20"/>
        <v>65.935398620629599</v>
      </c>
    </row>
    <row r="165" spans="1:7" ht="31.2" x14ac:dyDescent="0.3">
      <c r="A165" s="18" t="s">
        <v>278</v>
      </c>
      <c r="B165" s="19" t="s">
        <v>133</v>
      </c>
      <c r="C165" s="43">
        <f>C166+C172</f>
        <v>24984219.689999998</v>
      </c>
      <c r="D165" s="12">
        <f>D166+D172</f>
        <v>6424000</v>
      </c>
      <c r="E165" s="12">
        <f>E166+E172</f>
        <v>52680731.850000001</v>
      </c>
      <c r="F165" s="17">
        <f t="shared" si="21"/>
        <v>820.06120563511831</v>
      </c>
      <c r="G165" s="218">
        <f t="shared" si="20"/>
        <v>210.85602233591314</v>
      </c>
    </row>
    <row r="166" spans="1:7" ht="62.4" x14ac:dyDescent="0.3">
      <c r="A166" s="1" t="s">
        <v>279</v>
      </c>
      <c r="B166" s="2" t="s">
        <v>134</v>
      </c>
      <c r="C166" s="44">
        <f>C167+C170</f>
        <v>4039276.45</v>
      </c>
      <c r="D166" s="13">
        <f>D167+D170</f>
        <v>424000</v>
      </c>
      <c r="E166" s="13">
        <f>E167+E170</f>
        <v>16005751.18</v>
      </c>
      <c r="F166" s="16">
        <f t="shared" si="21"/>
        <v>3774.9413160377358</v>
      </c>
      <c r="G166" s="217">
        <f t="shared" si="20"/>
        <v>396.25292742713856</v>
      </c>
    </row>
    <row r="167" spans="1:7" ht="84" customHeight="1" x14ac:dyDescent="0.3">
      <c r="A167" s="1" t="s">
        <v>620</v>
      </c>
      <c r="B167" s="2" t="s">
        <v>618</v>
      </c>
      <c r="C167" s="44">
        <f>C168+C169</f>
        <v>2954055.45</v>
      </c>
      <c r="D167" s="13">
        <f>D168+D169</f>
        <v>324000</v>
      </c>
      <c r="E167" s="13">
        <f>E168+E169</f>
        <v>14423487.98</v>
      </c>
      <c r="F167" s="16">
        <f t="shared" si="21"/>
        <v>4451.6938209876544</v>
      </c>
      <c r="G167" s="217">
        <f t="shared" si="20"/>
        <v>488.26057005801971</v>
      </c>
    </row>
    <row r="168" spans="1:7" ht="82.8" customHeight="1" x14ac:dyDescent="0.3">
      <c r="A168" s="1" t="s">
        <v>621</v>
      </c>
      <c r="B168" s="2" t="s">
        <v>619</v>
      </c>
      <c r="C168" s="44">
        <v>1524602.95</v>
      </c>
      <c r="D168" s="13">
        <v>324000</v>
      </c>
      <c r="E168" s="13">
        <v>14383244.73</v>
      </c>
      <c r="F168" s="16">
        <f t="shared" si="21"/>
        <v>4439.2730648148154</v>
      </c>
      <c r="G168" s="217">
        <f t="shared" si="20"/>
        <v>943.40921549443419</v>
      </c>
    </row>
    <row r="169" spans="1:7" ht="46.8" x14ac:dyDescent="0.3">
      <c r="A169" s="1" t="s">
        <v>687</v>
      </c>
      <c r="B169" s="2" t="s">
        <v>688</v>
      </c>
      <c r="C169" s="44">
        <v>1429452.5</v>
      </c>
      <c r="D169" s="13">
        <v>0</v>
      </c>
      <c r="E169" s="13">
        <v>40243.25</v>
      </c>
      <c r="F169" s="16"/>
      <c r="G169" s="217">
        <f t="shared" si="20"/>
        <v>2.8152911691714135</v>
      </c>
    </row>
    <row r="170" spans="1:7" ht="81" customHeight="1" x14ac:dyDescent="0.3">
      <c r="A170" s="1" t="s">
        <v>280</v>
      </c>
      <c r="B170" s="2" t="s">
        <v>135</v>
      </c>
      <c r="C170" s="44">
        <f>C171</f>
        <v>1085221</v>
      </c>
      <c r="D170" s="13">
        <f>D171</f>
        <v>100000</v>
      </c>
      <c r="E170" s="13">
        <f>E171</f>
        <v>1582263.2</v>
      </c>
      <c r="F170" s="16">
        <f t="shared" si="21"/>
        <v>1582.2631999999999</v>
      </c>
      <c r="G170" s="217">
        <f t="shared" si="20"/>
        <v>145.80101195977593</v>
      </c>
    </row>
    <row r="171" spans="1:7" ht="78" x14ac:dyDescent="0.3">
      <c r="A171" s="1" t="s">
        <v>281</v>
      </c>
      <c r="B171" s="2" t="s">
        <v>136</v>
      </c>
      <c r="C171" s="44">
        <v>1085221</v>
      </c>
      <c r="D171" s="13">
        <v>100000</v>
      </c>
      <c r="E171" s="13">
        <v>1582263.2</v>
      </c>
      <c r="F171" s="16">
        <f t="shared" si="21"/>
        <v>1582.2631999999999</v>
      </c>
      <c r="G171" s="217">
        <f t="shared" si="20"/>
        <v>145.80101195977593</v>
      </c>
    </row>
    <row r="172" spans="1:7" ht="31.2" x14ac:dyDescent="0.3">
      <c r="A172" s="1" t="s">
        <v>282</v>
      </c>
      <c r="B172" s="2" t="s">
        <v>137</v>
      </c>
      <c r="C172" s="44">
        <f>C173</f>
        <v>20944943.239999998</v>
      </c>
      <c r="D172" s="13">
        <f>D173</f>
        <v>6000000</v>
      </c>
      <c r="E172" s="13">
        <f>E173</f>
        <v>36674980.670000002</v>
      </c>
      <c r="F172" s="16">
        <f t="shared" si="21"/>
        <v>611.24967783333341</v>
      </c>
      <c r="G172" s="217">
        <f t="shared" si="20"/>
        <v>175.10183842350676</v>
      </c>
    </row>
    <row r="173" spans="1:7" ht="46.8" x14ac:dyDescent="0.3">
      <c r="A173" s="1" t="s">
        <v>283</v>
      </c>
      <c r="B173" s="2" t="s">
        <v>138</v>
      </c>
      <c r="C173" s="44">
        <f>C174</f>
        <v>20944943.239999998</v>
      </c>
      <c r="D173" s="13">
        <f>D174</f>
        <v>6000000</v>
      </c>
      <c r="E173" s="13">
        <f>E174</f>
        <v>36674980.670000002</v>
      </c>
      <c r="F173" s="16">
        <f t="shared" si="21"/>
        <v>611.24967783333341</v>
      </c>
      <c r="G173" s="217">
        <f t="shared" si="20"/>
        <v>175.10183842350676</v>
      </c>
    </row>
    <row r="174" spans="1:7" ht="46.8" x14ac:dyDescent="0.3">
      <c r="A174" s="1" t="s">
        <v>284</v>
      </c>
      <c r="B174" s="2" t="s">
        <v>139</v>
      </c>
      <c r="C174" s="44">
        <v>20944943.239999998</v>
      </c>
      <c r="D174" s="13">
        <v>6000000</v>
      </c>
      <c r="E174" s="13">
        <v>36674980.670000002</v>
      </c>
      <c r="F174" s="16">
        <f t="shared" si="21"/>
        <v>611.24967783333341</v>
      </c>
      <c r="G174" s="217">
        <f t="shared" si="20"/>
        <v>175.10183842350676</v>
      </c>
    </row>
    <row r="175" spans="1:7" x14ac:dyDescent="0.3">
      <c r="A175" s="18" t="s">
        <v>285</v>
      </c>
      <c r="B175" s="19" t="s">
        <v>140</v>
      </c>
      <c r="C175" s="43">
        <f>C176</f>
        <v>288500</v>
      </c>
      <c r="D175" s="12">
        <f>D176</f>
        <v>450000</v>
      </c>
      <c r="E175" s="12">
        <f>E176+E178</f>
        <v>164768.5</v>
      </c>
      <c r="F175" s="17">
        <f t="shared" si="21"/>
        <v>36.615222222222222</v>
      </c>
      <c r="G175" s="218">
        <f t="shared" si="20"/>
        <v>57.112131715771227</v>
      </c>
    </row>
    <row r="176" spans="1:7" ht="31.2" x14ac:dyDescent="0.3">
      <c r="A176" s="1" t="s">
        <v>286</v>
      </c>
      <c r="B176" s="2" t="s">
        <v>141</v>
      </c>
      <c r="C176" s="44">
        <f>C177</f>
        <v>288500</v>
      </c>
      <c r="D176" s="13">
        <f>D177</f>
        <v>450000</v>
      </c>
      <c r="E176" s="13">
        <f>E177</f>
        <v>71350</v>
      </c>
      <c r="F176" s="16">
        <f t="shared" si="21"/>
        <v>15.855555555555556</v>
      </c>
      <c r="G176" s="217">
        <f t="shared" si="20"/>
        <v>24.731369150779898</v>
      </c>
    </row>
    <row r="177" spans="1:7" ht="31.2" x14ac:dyDescent="0.3">
      <c r="A177" s="1" t="s">
        <v>287</v>
      </c>
      <c r="B177" s="2" t="s">
        <v>142</v>
      </c>
      <c r="C177" s="44">
        <v>288500</v>
      </c>
      <c r="D177" s="13">
        <v>450000</v>
      </c>
      <c r="E177" s="13">
        <v>71350</v>
      </c>
      <c r="F177" s="16">
        <f t="shared" si="21"/>
        <v>15.855555555555556</v>
      </c>
      <c r="G177" s="217">
        <f t="shared" si="20"/>
        <v>24.731369150779898</v>
      </c>
    </row>
    <row r="178" spans="1:7" ht="46.8" x14ac:dyDescent="0.3">
      <c r="A178" s="1" t="s">
        <v>840</v>
      </c>
      <c r="B178" s="2" t="s">
        <v>842</v>
      </c>
      <c r="C178" s="44">
        <f t="shared" ref="C178:D178" si="22">C179</f>
        <v>0</v>
      </c>
      <c r="D178" s="44">
        <f t="shared" si="22"/>
        <v>0</v>
      </c>
      <c r="E178" s="13">
        <f>E179</f>
        <v>93418.5</v>
      </c>
      <c r="F178" s="16"/>
      <c r="G178" s="217"/>
    </row>
    <row r="179" spans="1:7" ht="78" x14ac:dyDescent="0.3">
      <c r="A179" s="1" t="s">
        <v>841</v>
      </c>
      <c r="B179" s="2" t="s">
        <v>843</v>
      </c>
      <c r="C179" s="44">
        <v>0</v>
      </c>
      <c r="D179" s="13">
        <v>0</v>
      </c>
      <c r="E179" s="13">
        <v>93418.5</v>
      </c>
      <c r="F179" s="16"/>
      <c r="G179" s="217"/>
    </row>
    <row r="180" spans="1:7" x14ac:dyDescent="0.3">
      <c r="A180" s="18" t="s">
        <v>288</v>
      </c>
      <c r="B180" s="19" t="s">
        <v>143</v>
      </c>
      <c r="C180" s="215">
        <f t="shared" ref="C180:D180" si="23">C181+C205+C207+C209+C218+C220+C229</f>
        <v>368034740.86999995</v>
      </c>
      <c r="D180" s="215">
        <f t="shared" si="23"/>
        <v>402885000</v>
      </c>
      <c r="E180" s="12">
        <f>E181+E205+E207+E209+E218+E220+E229</f>
        <v>426078177.62999994</v>
      </c>
      <c r="F180" s="17">
        <f t="shared" si="21"/>
        <v>105.75677367735207</v>
      </c>
      <c r="G180" s="218">
        <f t="shared" si="20"/>
        <v>115.77118416125356</v>
      </c>
    </row>
    <row r="181" spans="1:7" ht="31.2" x14ac:dyDescent="0.3">
      <c r="A181" s="1" t="s">
        <v>495</v>
      </c>
      <c r="B181" s="2" t="s">
        <v>494</v>
      </c>
      <c r="C181" s="216">
        <f t="shared" ref="C181:D181" si="24">C182+C184+C186+C188+C190+C194+C196+C199+C201+C203</f>
        <v>338542722.35999995</v>
      </c>
      <c r="D181" s="216">
        <f t="shared" si="24"/>
        <v>381772000</v>
      </c>
      <c r="E181" s="13">
        <f>E182+E184+E186+E188+E190+E194+E196+E199+E201+E203</f>
        <v>411190904.53999996</v>
      </c>
      <c r="F181" s="16">
        <f t="shared" si="21"/>
        <v>107.7058832339721</v>
      </c>
      <c r="G181" s="217">
        <f t="shared" si="20"/>
        <v>121.45908843456019</v>
      </c>
    </row>
    <row r="182" spans="1:7" ht="46.8" x14ac:dyDescent="0.3">
      <c r="A182" s="1" t="s">
        <v>496</v>
      </c>
      <c r="B182" s="2" t="s">
        <v>844</v>
      </c>
      <c r="C182" s="44">
        <f>C183</f>
        <v>2574700</v>
      </c>
      <c r="D182" s="13">
        <f>D183</f>
        <v>3058000</v>
      </c>
      <c r="E182" s="13">
        <f>E183</f>
        <v>503597.26</v>
      </c>
      <c r="F182" s="16">
        <f t="shared" si="21"/>
        <v>16.468190320470896</v>
      </c>
      <c r="G182" s="217">
        <f t="shared" si="20"/>
        <v>19.5594539169612</v>
      </c>
    </row>
    <row r="183" spans="1:7" ht="78" x14ac:dyDescent="0.3">
      <c r="A183" s="1" t="s">
        <v>497</v>
      </c>
      <c r="B183" s="2" t="s">
        <v>845</v>
      </c>
      <c r="C183" s="44">
        <v>2574700</v>
      </c>
      <c r="D183" s="13">
        <v>3058000</v>
      </c>
      <c r="E183" s="13">
        <v>503597.26</v>
      </c>
      <c r="F183" s="16">
        <f t="shared" si="21"/>
        <v>16.468190320470896</v>
      </c>
      <c r="G183" s="217">
        <f t="shared" si="20"/>
        <v>19.5594539169612</v>
      </c>
    </row>
    <row r="184" spans="1:7" ht="46.8" x14ac:dyDescent="0.3">
      <c r="A184" s="1" t="s">
        <v>498</v>
      </c>
      <c r="B184" s="2" t="s">
        <v>846</v>
      </c>
      <c r="C184" s="44">
        <f>C185</f>
        <v>2849785.38</v>
      </c>
      <c r="D184" s="13">
        <f>D185</f>
        <v>2944000</v>
      </c>
      <c r="E184" s="13">
        <f>E185</f>
        <v>2417156.39</v>
      </c>
      <c r="F184" s="16">
        <f t="shared" si="21"/>
        <v>82.104496942934787</v>
      </c>
      <c r="G184" s="217">
        <f t="shared" si="20"/>
        <v>84.818892221280194</v>
      </c>
    </row>
    <row r="185" spans="1:7" ht="78" x14ac:dyDescent="0.3">
      <c r="A185" s="1" t="s">
        <v>499</v>
      </c>
      <c r="B185" s="2" t="s">
        <v>847</v>
      </c>
      <c r="C185" s="44">
        <v>2849785.38</v>
      </c>
      <c r="D185" s="13">
        <v>2944000</v>
      </c>
      <c r="E185" s="13">
        <v>2417156.39</v>
      </c>
      <c r="F185" s="16">
        <f t="shared" si="21"/>
        <v>82.104496942934787</v>
      </c>
      <c r="G185" s="217">
        <f t="shared" si="20"/>
        <v>84.818892221280194</v>
      </c>
    </row>
    <row r="186" spans="1:7" ht="46.8" x14ac:dyDescent="0.3">
      <c r="A186" s="1" t="s">
        <v>500</v>
      </c>
      <c r="B186" s="2" t="s">
        <v>848</v>
      </c>
      <c r="C186" s="44">
        <f>C187</f>
        <v>1293000</v>
      </c>
      <c r="D186" s="13">
        <f>D187</f>
        <v>1005000</v>
      </c>
      <c r="E186" s="13">
        <f>E187</f>
        <v>190000</v>
      </c>
      <c r="F186" s="16">
        <f t="shared" si="21"/>
        <v>18.905472636815919</v>
      </c>
      <c r="G186" s="217">
        <f t="shared" si="20"/>
        <v>14.694508894044858</v>
      </c>
    </row>
    <row r="187" spans="1:7" ht="78" x14ac:dyDescent="0.3">
      <c r="A187" s="1" t="s">
        <v>501</v>
      </c>
      <c r="B187" s="2" t="s">
        <v>849</v>
      </c>
      <c r="C187" s="44">
        <v>1293000</v>
      </c>
      <c r="D187" s="13">
        <v>1005000</v>
      </c>
      <c r="E187" s="13">
        <v>190000</v>
      </c>
      <c r="F187" s="16">
        <f t="shared" si="21"/>
        <v>18.905472636815919</v>
      </c>
      <c r="G187" s="217">
        <f t="shared" si="20"/>
        <v>14.694508894044858</v>
      </c>
    </row>
    <row r="188" spans="1:7" ht="46.8" x14ac:dyDescent="0.3">
      <c r="A188" s="1" t="s">
        <v>502</v>
      </c>
      <c r="B188" s="2" t="s">
        <v>850</v>
      </c>
      <c r="C188" s="44">
        <f>C189</f>
        <v>27000</v>
      </c>
      <c r="D188" s="13">
        <f>D189</f>
        <v>30000</v>
      </c>
      <c r="E188" s="13">
        <f>E189</f>
        <v>15000</v>
      </c>
      <c r="F188" s="16">
        <f t="shared" si="21"/>
        <v>50</v>
      </c>
      <c r="G188" s="217">
        <f t="shared" si="20"/>
        <v>55.555555555555557</v>
      </c>
    </row>
    <row r="189" spans="1:7" ht="78" x14ac:dyDescent="0.3">
      <c r="A189" s="1" t="s">
        <v>503</v>
      </c>
      <c r="B189" s="2" t="s">
        <v>851</v>
      </c>
      <c r="C189" s="44">
        <v>27000</v>
      </c>
      <c r="D189" s="13">
        <v>30000</v>
      </c>
      <c r="E189" s="13">
        <v>15000</v>
      </c>
      <c r="F189" s="16">
        <f t="shared" si="21"/>
        <v>50</v>
      </c>
      <c r="G189" s="217">
        <f t="shared" si="20"/>
        <v>55.555555555555557</v>
      </c>
    </row>
    <row r="190" spans="1:7" ht="46.8" x14ac:dyDescent="0.3">
      <c r="A190" s="1" t="s">
        <v>504</v>
      </c>
      <c r="B190" s="2" t="s">
        <v>852</v>
      </c>
      <c r="C190" s="44">
        <f>C191+C192+C193</f>
        <v>329959590.08999997</v>
      </c>
      <c r="D190" s="13">
        <f>D191+D193</f>
        <v>373775000</v>
      </c>
      <c r="E190" s="13">
        <f>E191+E193</f>
        <v>406199639.49000001</v>
      </c>
      <c r="F190" s="16">
        <f t="shared" si="21"/>
        <v>108.67490856531336</v>
      </c>
      <c r="G190" s="217">
        <f t="shared" si="20"/>
        <v>123.10587468580766</v>
      </c>
    </row>
    <row r="191" spans="1:7" ht="62.4" x14ac:dyDescent="0.3">
      <c r="A191" s="1" t="s">
        <v>505</v>
      </c>
      <c r="B191" s="2" t="s">
        <v>853</v>
      </c>
      <c r="C191" s="44">
        <v>267196027.13</v>
      </c>
      <c r="D191" s="13">
        <v>312975000</v>
      </c>
      <c r="E191" s="13">
        <v>340917740.25</v>
      </c>
      <c r="F191" s="16">
        <f t="shared" si="21"/>
        <v>108.92810615863885</v>
      </c>
      <c r="G191" s="217">
        <f t="shared" si="20"/>
        <v>127.5908717325845</v>
      </c>
    </row>
    <row r="192" spans="1:7" s="32" customFormat="1" ht="78" x14ac:dyDescent="0.3">
      <c r="A192" s="39" t="s">
        <v>948</v>
      </c>
      <c r="B192" s="26" t="s">
        <v>949</v>
      </c>
      <c r="C192" s="36">
        <v>6000</v>
      </c>
      <c r="D192" s="36">
        <v>0</v>
      </c>
      <c r="E192" s="36">
        <v>0</v>
      </c>
      <c r="F192" s="28"/>
      <c r="G192" s="217">
        <f t="shared" si="20"/>
        <v>0</v>
      </c>
    </row>
    <row r="193" spans="1:7" ht="62.4" x14ac:dyDescent="0.3">
      <c r="A193" s="1" t="s">
        <v>506</v>
      </c>
      <c r="B193" s="2" t="s">
        <v>854</v>
      </c>
      <c r="C193" s="44">
        <v>62757562.960000001</v>
      </c>
      <c r="D193" s="13">
        <v>60800000</v>
      </c>
      <c r="E193" s="13">
        <v>65281899.240000002</v>
      </c>
      <c r="F193" s="16">
        <f t="shared" si="21"/>
        <v>107.37154480263158</v>
      </c>
      <c r="G193" s="217">
        <f t="shared" si="20"/>
        <v>104.02236186514915</v>
      </c>
    </row>
    <row r="194" spans="1:7" ht="62.4" x14ac:dyDescent="0.3">
      <c r="A194" s="1" t="s">
        <v>507</v>
      </c>
      <c r="B194" s="2" t="s">
        <v>855</v>
      </c>
      <c r="C194" s="44">
        <f>C195</f>
        <v>815000</v>
      </c>
      <c r="D194" s="13">
        <f>D195</f>
        <v>100000</v>
      </c>
      <c r="E194" s="13">
        <f>E195</f>
        <v>973107.76</v>
      </c>
      <c r="F194" s="16">
        <f t="shared" si="21"/>
        <v>973.1077600000001</v>
      </c>
      <c r="G194" s="217">
        <f t="shared" si="20"/>
        <v>119.39972515337422</v>
      </c>
    </row>
    <row r="195" spans="1:7" ht="93.6" x14ac:dyDescent="0.3">
      <c r="A195" s="1" t="s">
        <v>508</v>
      </c>
      <c r="B195" s="2" t="s">
        <v>856</v>
      </c>
      <c r="C195" s="44">
        <v>815000</v>
      </c>
      <c r="D195" s="13">
        <v>100000</v>
      </c>
      <c r="E195" s="13">
        <v>973107.76</v>
      </c>
      <c r="F195" s="16">
        <f t="shared" si="21"/>
        <v>973.1077600000001</v>
      </c>
      <c r="G195" s="217">
        <f t="shared" si="20"/>
        <v>119.39972515337422</v>
      </c>
    </row>
    <row r="196" spans="1:7" ht="62.4" x14ac:dyDescent="0.3">
      <c r="A196" s="1" t="s">
        <v>509</v>
      </c>
      <c r="B196" s="2" t="s">
        <v>857</v>
      </c>
      <c r="C196" s="44">
        <f>C197+C198</f>
        <v>35100</v>
      </c>
      <c r="D196" s="44">
        <f t="shared" ref="D196" si="25">D197</f>
        <v>0</v>
      </c>
      <c r="E196" s="13">
        <f>E197</f>
        <v>168763.66</v>
      </c>
      <c r="F196" s="16"/>
      <c r="G196" s="217">
        <f t="shared" si="20"/>
        <v>480.80814814814818</v>
      </c>
    </row>
    <row r="197" spans="1:7" ht="109.2" x14ac:dyDescent="0.3">
      <c r="A197" s="1" t="s">
        <v>510</v>
      </c>
      <c r="B197" s="2" t="s">
        <v>858</v>
      </c>
      <c r="C197" s="44">
        <v>0</v>
      </c>
      <c r="D197" s="13">
        <v>0</v>
      </c>
      <c r="E197" s="13">
        <v>168763.66</v>
      </c>
      <c r="F197" s="16"/>
      <c r="G197" s="217"/>
    </row>
    <row r="198" spans="1:7" s="31" customFormat="1" ht="171.6" x14ac:dyDescent="0.3">
      <c r="A198" s="46" t="s">
        <v>950</v>
      </c>
      <c r="B198" s="47" t="s">
        <v>951</v>
      </c>
      <c r="C198" s="38">
        <v>35100</v>
      </c>
      <c r="D198" s="38">
        <v>0</v>
      </c>
      <c r="E198" s="38">
        <v>0</v>
      </c>
      <c r="F198" s="30"/>
      <c r="G198" s="217">
        <f t="shared" ref="G197:G260" si="26">E198/C198*100</f>
        <v>0</v>
      </c>
    </row>
    <row r="199" spans="1:7" ht="46.8" x14ac:dyDescent="0.3">
      <c r="A199" s="1" t="s">
        <v>511</v>
      </c>
      <c r="B199" s="2" t="s">
        <v>859</v>
      </c>
      <c r="C199" s="44">
        <f>C200</f>
        <v>522546.89</v>
      </c>
      <c r="D199" s="13">
        <f>D200</f>
        <v>660000</v>
      </c>
      <c r="E199" s="13">
        <f>E200</f>
        <v>342459.09</v>
      </c>
      <c r="F199" s="16">
        <f t="shared" si="21"/>
        <v>51.887740909090915</v>
      </c>
      <c r="G199" s="217">
        <f t="shared" si="26"/>
        <v>65.536528214721557</v>
      </c>
    </row>
    <row r="200" spans="1:7" ht="78" x14ac:dyDescent="0.3">
      <c r="A200" s="1" t="s">
        <v>512</v>
      </c>
      <c r="B200" s="2" t="s">
        <v>860</v>
      </c>
      <c r="C200" s="44">
        <v>522546.89</v>
      </c>
      <c r="D200" s="13">
        <v>660000</v>
      </c>
      <c r="E200" s="13">
        <v>342459.09</v>
      </c>
      <c r="F200" s="16">
        <f t="shared" si="21"/>
        <v>51.887740909090915</v>
      </c>
      <c r="G200" s="217">
        <f t="shared" si="26"/>
        <v>65.536528214721557</v>
      </c>
    </row>
    <row r="201" spans="1:7" ht="67.8" customHeight="1" x14ac:dyDescent="0.3">
      <c r="A201" s="1" t="s">
        <v>624</v>
      </c>
      <c r="B201" s="2" t="s">
        <v>622</v>
      </c>
      <c r="C201" s="44">
        <f>C202</f>
        <v>466000</v>
      </c>
      <c r="D201" s="13">
        <f>D202</f>
        <v>200000</v>
      </c>
      <c r="E201" s="13">
        <f>E202</f>
        <v>371180.89</v>
      </c>
      <c r="F201" s="16">
        <f t="shared" si="21"/>
        <v>185.59044500000002</v>
      </c>
      <c r="G201" s="217">
        <f t="shared" si="26"/>
        <v>79.652551502145926</v>
      </c>
    </row>
    <row r="202" spans="1:7" ht="116.4" customHeight="1" x14ac:dyDescent="0.3">
      <c r="A202" s="1" t="s">
        <v>625</v>
      </c>
      <c r="B202" s="2" t="s">
        <v>623</v>
      </c>
      <c r="C202" s="44">
        <v>466000</v>
      </c>
      <c r="D202" s="13">
        <v>200000</v>
      </c>
      <c r="E202" s="13">
        <v>371180.89</v>
      </c>
      <c r="F202" s="16">
        <f t="shared" si="21"/>
        <v>185.59044500000002</v>
      </c>
      <c r="G202" s="217">
        <f t="shared" si="26"/>
        <v>79.652551502145926</v>
      </c>
    </row>
    <row r="203" spans="1:7" ht="109.2" x14ac:dyDescent="0.3">
      <c r="A203" s="1" t="s">
        <v>707</v>
      </c>
      <c r="B203" s="2" t="s">
        <v>709</v>
      </c>
      <c r="C203" s="44">
        <f t="shared" ref="C203:D203" si="27">C204</f>
        <v>0</v>
      </c>
      <c r="D203" s="44">
        <f t="shared" si="27"/>
        <v>0</v>
      </c>
      <c r="E203" s="13">
        <f>E204</f>
        <v>10000</v>
      </c>
      <c r="F203" s="16"/>
      <c r="G203" s="217"/>
    </row>
    <row r="204" spans="1:7" ht="93.6" x14ac:dyDescent="0.3">
      <c r="A204" s="1" t="s">
        <v>708</v>
      </c>
      <c r="B204" s="2" t="s">
        <v>710</v>
      </c>
      <c r="C204" s="44">
        <v>0</v>
      </c>
      <c r="D204" s="13">
        <v>0</v>
      </c>
      <c r="E204" s="13">
        <v>10000</v>
      </c>
      <c r="F204" s="16"/>
      <c r="G204" s="217"/>
    </row>
    <row r="205" spans="1:7" ht="102.6" customHeight="1" x14ac:dyDescent="0.3">
      <c r="A205" s="1" t="s">
        <v>628</v>
      </c>
      <c r="B205" s="2" t="s">
        <v>626</v>
      </c>
      <c r="C205" s="44">
        <f>C206</f>
        <v>849000</v>
      </c>
      <c r="D205" s="13">
        <f>D206</f>
        <v>360000</v>
      </c>
      <c r="E205" s="13">
        <f>E206</f>
        <v>226029.9</v>
      </c>
      <c r="F205" s="16">
        <f t="shared" si="21"/>
        <v>62.78608333333333</v>
      </c>
      <c r="G205" s="217">
        <f t="shared" si="26"/>
        <v>26.623074204946995</v>
      </c>
    </row>
    <row r="206" spans="1:7" ht="116.4" customHeight="1" x14ac:dyDescent="0.3">
      <c r="A206" s="1" t="s">
        <v>629</v>
      </c>
      <c r="B206" s="2" t="s">
        <v>627</v>
      </c>
      <c r="C206" s="44">
        <v>849000</v>
      </c>
      <c r="D206" s="13">
        <v>360000</v>
      </c>
      <c r="E206" s="13">
        <v>226029.9</v>
      </c>
      <c r="F206" s="16">
        <f t="shared" si="21"/>
        <v>62.78608333333333</v>
      </c>
      <c r="G206" s="217">
        <f t="shared" si="26"/>
        <v>26.623074204946995</v>
      </c>
    </row>
    <row r="207" spans="1:7" ht="31.2" x14ac:dyDescent="0.3">
      <c r="A207" s="1" t="s">
        <v>513</v>
      </c>
      <c r="B207" s="2" t="s">
        <v>594</v>
      </c>
      <c r="C207" s="44">
        <f>C208</f>
        <v>36500</v>
      </c>
      <c r="D207" s="13">
        <f>D208</f>
        <v>10000</v>
      </c>
      <c r="E207" s="13">
        <f>E208</f>
        <v>0</v>
      </c>
      <c r="F207" s="16">
        <f t="shared" si="21"/>
        <v>0</v>
      </c>
      <c r="G207" s="217">
        <f t="shared" si="26"/>
        <v>0</v>
      </c>
    </row>
    <row r="208" spans="1:7" ht="46.8" x14ac:dyDescent="0.3">
      <c r="A208" s="1" t="s">
        <v>514</v>
      </c>
      <c r="B208" s="2" t="s">
        <v>595</v>
      </c>
      <c r="C208" s="44">
        <v>36500</v>
      </c>
      <c r="D208" s="13">
        <v>10000</v>
      </c>
      <c r="E208" s="13">
        <v>0</v>
      </c>
      <c r="F208" s="16">
        <f t="shared" si="21"/>
        <v>0</v>
      </c>
      <c r="G208" s="217">
        <f t="shared" si="26"/>
        <v>0</v>
      </c>
    </row>
    <row r="209" spans="1:7" ht="78" x14ac:dyDescent="0.3">
      <c r="A209" s="1" t="s">
        <v>520</v>
      </c>
      <c r="B209" s="2" t="s">
        <v>515</v>
      </c>
      <c r="C209" s="44">
        <f>C210+C212+C214+C216</f>
        <v>14856146.699999999</v>
      </c>
      <c r="D209" s="13">
        <f>D210+D212+D216</f>
        <v>15787000</v>
      </c>
      <c r="E209" s="13">
        <f>E210+E212+E216</f>
        <v>11854932.689999999</v>
      </c>
      <c r="F209" s="16">
        <f t="shared" si="21"/>
        <v>75.093004940774051</v>
      </c>
      <c r="G209" s="217">
        <f t="shared" si="26"/>
        <v>79.79816657303202</v>
      </c>
    </row>
    <row r="210" spans="1:7" ht="46.8" x14ac:dyDescent="0.3">
      <c r="A210" s="1" t="s">
        <v>521</v>
      </c>
      <c r="B210" s="2" t="s">
        <v>516</v>
      </c>
      <c r="C210" s="44">
        <f>C211</f>
        <v>1280412.23</v>
      </c>
      <c r="D210" s="13">
        <f>D211</f>
        <v>1200000</v>
      </c>
      <c r="E210" s="13">
        <f>E211</f>
        <v>2230700.21</v>
      </c>
      <c r="F210" s="16">
        <f t="shared" si="21"/>
        <v>185.89168416666666</v>
      </c>
      <c r="G210" s="217">
        <f t="shared" si="26"/>
        <v>174.21734639320024</v>
      </c>
    </row>
    <row r="211" spans="1:7" ht="62.4" x14ac:dyDescent="0.3">
      <c r="A211" s="1" t="s">
        <v>522</v>
      </c>
      <c r="B211" s="2" t="s">
        <v>630</v>
      </c>
      <c r="C211" s="44">
        <v>1280412.23</v>
      </c>
      <c r="D211" s="13">
        <v>1200000</v>
      </c>
      <c r="E211" s="13">
        <v>2230700.21</v>
      </c>
      <c r="F211" s="16">
        <f t="shared" si="21"/>
        <v>185.89168416666666</v>
      </c>
      <c r="G211" s="217">
        <f t="shared" si="26"/>
        <v>174.21734639320024</v>
      </c>
    </row>
    <row r="212" spans="1:7" ht="62.4" x14ac:dyDescent="0.3">
      <c r="A212" s="1" t="s">
        <v>523</v>
      </c>
      <c r="B212" s="2" t="s">
        <v>517</v>
      </c>
      <c r="C212" s="44">
        <f>C213</f>
        <v>447772.07</v>
      </c>
      <c r="D212" s="13">
        <f>D213</f>
        <v>1227000</v>
      </c>
      <c r="E212" s="13">
        <f>E213</f>
        <v>2057093.31</v>
      </c>
      <c r="F212" s="16">
        <f t="shared" si="21"/>
        <v>167.65226650366748</v>
      </c>
      <c r="G212" s="217">
        <f t="shared" si="26"/>
        <v>459.40634707296499</v>
      </c>
    </row>
    <row r="213" spans="1:7" ht="78" x14ac:dyDescent="0.3">
      <c r="A213" s="1" t="s">
        <v>524</v>
      </c>
      <c r="B213" s="2" t="s">
        <v>631</v>
      </c>
      <c r="C213" s="44">
        <v>447772.07</v>
      </c>
      <c r="D213" s="13">
        <v>1227000</v>
      </c>
      <c r="E213" s="13">
        <v>2057093.31</v>
      </c>
      <c r="F213" s="16">
        <f t="shared" si="21"/>
        <v>167.65226650366748</v>
      </c>
      <c r="G213" s="217">
        <f t="shared" si="26"/>
        <v>459.40634707296499</v>
      </c>
    </row>
    <row r="214" spans="1:7" s="48" customFormat="1" ht="54.6" customHeight="1" x14ac:dyDescent="0.3">
      <c r="A214" s="51" t="s">
        <v>952</v>
      </c>
      <c r="B214" s="52" t="s">
        <v>953</v>
      </c>
      <c r="C214" s="49">
        <f>C215</f>
        <v>747.81</v>
      </c>
      <c r="D214" s="49">
        <v>0</v>
      </c>
      <c r="E214" s="49">
        <v>0</v>
      </c>
      <c r="F214" s="50"/>
      <c r="G214" s="217">
        <f t="shared" si="26"/>
        <v>0</v>
      </c>
    </row>
    <row r="215" spans="1:7" s="48" customFormat="1" ht="62.4" x14ac:dyDescent="0.3">
      <c r="A215" s="51" t="s">
        <v>954</v>
      </c>
      <c r="B215" s="52" t="s">
        <v>955</v>
      </c>
      <c r="C215" s="49">
        <v>747.81</v>
      </c>
      <c r="D215" s="49">
        <v>0</v>
      </c>
      <c r="E215" s="49">
        <v>0</v>
      </c>
      <c r="F215" s="50"/>
      <c r="G215" s="217">
        <f t="shared" si="26"/>
        <v>0</v>
      </c>
    </row>
    <row r="216" spans="1:7" ht="62.4" x14ac:dyDescent="0.3">
      <c r="A216" s="1" t="s">
        <v>525</v>
      </c>
      <c r="B216" s="2" t="s">
        <v>518</v>
      </c>
      <c r="C216" s="44">
        <f>C217</f>
        <v>13127214.59</v>
      </c>
      <c r="D216" s="13">
        <f>D217</f>
        <v>13360000</v>
      </c>
      <c r="E216" s="13">
        <f>E217</f>
        <v>7567139.1699999999</v>
      </c>
      <c r="F216" s="16">
        <f t="shared" si="21"/>
        <v>56.640263248502997</v>
      </c>
      <c r="G216" s="217">
        <f t="shared" si="26"/>
        <v>57.64466725305509</v>
      </c>
    </row>
    <row r="217" spans="1:7" ht="62.4" x14ac:dyDescent="0.3">
      <c r="A217" s="1" t="s">
        <v>526</v>
      </c>
      <c r="B217" s="2" t="s">
        <v>519</v>
      </c>
      <c r="C217" s="44">
        <v>13127214.59</v>
      </c>
      <c r="D217" s="13">
        <v>13360000</v>
      </c>
      <c r="E217" s="13">
        <v>7567139.1699999999</v>
      </c>
      <c r="F217" s="16">
        <f t="shared" si="21"/>
        <v>56.640263248502997</v>
      </c>
      <c r="G217" s="217">
        <f t="shared" si="26"/>
        <v>57.64466725305509</v>
      </c>
    </row>
    <row r="218" spans="1:7" ht="46.8" x14ac:dyDescent="0.3">
      <c r="A218" s="1" t="s">
        <v>861</v>
      </c>
      <c r="B218" s="2" t="s">
        <v>863</v>
      </c>
      <c r="C218" s="44">
        <f t="shared" ref="C218:D218" si="28">C219</f>
        <v>159879.81</v>
      </c>
      <c r="D218" s="44">
        <f t="shared" si="28"/>
        <v>0</v>
      </c>
      <c r="E218" s="13">
        <f>E219</f>
        <v>94450</v>
      </c>
      <c r="F218" s="16"/>
      <c r="G218" s="217">
        <f t="shared" si="26"/>
        <v>59.075626872461264</v>
      </c>
    </row>
    <row r="219" spans="1:7" ht="39.6" customHeight="1" x14ac:dyDescent="0.3">
      <c r="A219" s="1" t="s">
        <v>862</v>
      </c>
      <c r="B219" s="2" t="s">
        <v>864</v>
      </c>
      <c r="C219" s="44">
        <v>159879.81</v>
      </c>
      <c r="D219" s="13">
        <v>0</v>
      </c>
      <c r="E219" s="13">
        <v>94450</v>
      </c>
      <c r="F219" s="16"/>
      <c r="G219" s="217">
        <f t="shared" si="26"/>
        <v>59.075626872461264</v>
      </c>
    </row>
    <row r="220" spans="1:7" x14ac:dyDescent="0.3">
      <c r="A220" s="1" t="s">
        <v>531</v>
      </c>
      <c r="B220" s="2" t="s">
        <v>527</v>
      </c>
      <c r="C220" s="216">
        <f t="shared" ref="C220:D220" si="29">C221+C224+C226</f>
        <v>12072162.35</v>
      </c>
      <c r="D220" s="216">
        <f t="shared" si="29"/>
        <v>3015000</v>
      </c>
      <c r="E220" s="13">
        <f>E221+E224+E226</f>
        <v>1395912</v>
      </c>
      <c r="F220" s="16">
        <f t="shared" si="21"/>
        <v>46.298905472636811</v>
      </c>
      <c r="G220" s="217">
        <f t="shared" si="26"/>
        <v>11.563065170342082</v>
      </c>
    </row>
    <row r="221" spans="1:7" ht="78" x14ac:dyDescent="0.3">
      <c r="A221" s="1" t="s">
        <v>691</v>
      </c>
      <c r="B221" s="2" t="s">
        <v>689</v>
      </c>
      <c r="C221" s="44">
        <f t="shared" ref="C221:D221" si="30">C222+C223</f>
        <v>56243.65</v>
      </c>
      <c r="D221" s="44">
        <f t="shared" si="30"/>
        <v>0</v>
      </c>
      <c r="E221" s="13">
        <f>E222+E223</f>
        <v>99866.45</v>
      </c>
      <c r="F221" s="16"/>
      <c r="G221" s="217">
        <f t="shared" si="26"/>
        <v>177.56040015183936</v>
      </c>
    </row>
    <row r="222" spans="1:7" ht="46.8" x14ac:dyDescent="0.3">
      <c r="A222" s="1" t="s">
        <v>692</v>
      </c>
      <c r="B222" s="2" t="s">
        <v>690</v>
      </c>
      <c r="C222" s="44">
        <v>56243.65</v>
      </c>
      <c r="D222" s="13">
        <v>0</v>
      </c>
      <c r="E222" s="13">
        <v>87762.5</v>
      </c>
      <c r="F222" s="16"/>
      <c r="G222" s="217">
        <f t="shared" si="26"/>
        <v>156.03983738608713</v>
      </c>
    </row>
    <row r="223" spans="1:7" ht="62.4" x14ac:dyDescent="0.3">
      <c r="A223" s="1" t="s">
        <v>919</v>
      </c>
      <c r="B223" s="2" t="s">
        <v>920</v>
      </c>
      <c r="C223" s="44">
        <v>0</v>
      </c>
      <c r="D223" s="13">
        <v>0</v>
      </c>
      <c r="E223" s="13">
        <v>12103.95</v>
      </c>
      <c r="F223" s="16"/>
      <c r="G223" s="217"/>
    </row>
    <row r="224" spans="1:7" ht="31.2" x14ac:dyDescent="0.3">
      <c r="A224" s="1" t="s">
        <v>865</v>
      </c>
      <c r="B224" s="2" t="s">
        <v>867</v>
      </c>
      <c r="C224" s="44">
        <f t="shared" ref="C224:D224" si="31">C225</f>
        <v>151085.62</v>
      </c>
      <c r="D224" s="44">
        <f t="shared" si="31"/>
        <v>0</v>
      </c>
      <c r="E224" s="13">
        <f>E225</f>
        <v>125644</v>
      </c>
      <c r="F224" s="16"/>
      <c r="G224" s="217">
        <f t="shared" si="26"/>
        <v>83.160793197923141</v>
      </c>
    </row>
    <row r="225" spans="1:7" ht="46.8" x14ac:dyDescent="0.3">
      <c r="A225" s="1" t="s">
        <v>866</v>
      </c>
      <c r="B225" s="2" t="s">
        <v>868</v>
      </c>
      <c r="C225" s="44">
        <v>151085.62</v>
      </c>
      <c r="D225" s="13">
        <v>0</v>
      </c>
      <c r="E225" s="13">
        <v>125644</v>
      </c>
      <c r="F225" s="16"/>
      <c r="G225" s="217">
        <f t="shared" si="26"/>
        <v>83.160793197923141</v>
      </c>
    </row>
    <row r="226" spans="1:7" ht="62.4" x14ac:dyDescent="0.3">
      <c r="A226" s="1" t="s">
        <v>532</v>
      </c>
      <c r="B226" s="2" t="s">
        <v>533</v>
      </c>
      <c r="C226" s="44">
        <f>C227+C228</f>
        <v>11864833.08</v>
      </c>
      <c r="D226" s="13">
        <f>D227</f>
        <v>3015000</v>
      </c>
      <c r="E226" s="13">
        <f>E227</f>
        <v>1170401.55</v>
      </c>
      <c r="F226" s="16">
        <f t="shared" si="21"/>
        <v>38.81928855721393</v>
      </c>
      <c r="G226" s="217">
        <f t="shared" si="26"/>
        <v>9.864458624141049</v>
      </c>
    </row>
    <row r="227" spans="1:7" ht="52.2" customHeight="1" x14ac:dyDescent="0.3">
      <c r="A227" s="1" t="s">
        <v>534</v>
      </c>
      <c r="B227" s="2" t="s">
        <v>535</v>
      </c>
      <c r="C227" s="44">
        <v>11864097</v>
      </c>
      <c r="D227" s="13">
        <v>3015000</v>
      </c>
      <c r="E227" s="13">
        <v>1170401.55</v>
      </c>
      <c r="F227" s="16">
        <f t="shared" si="21"/>
        <v>38.81928855721393</v>
      </c>
      <c r="G227" s="217">
        <f t="shared" si="26"/>
        <v>9.865070641280159</v>
      </c>
    </row>
    <row r="228" spans="1:7" s="53" customFormat="1" ht="62.4" x14ac:dyDescent="0.3">
      <c r="A228" s="56" t="s">
        <v>956</v>
      </c>
      <c r="B228" s="57" t="s">
        <v>957</v>
      </c>
      <c r="C228" s="54">
        <v>736.08</v>
      </c>
      <c r="D228" s="54">
        <v>0</v>
      </c>
      <c r="E228" s="54">
        <v>0</v>
      </c>
      <c r="F228" s="55"/>
      <c r="G228" s="217">
        <f t="shared" si="26"/>
        <v>0</v>
      </c>
    </row>
    <row r="229" spans="1:7" x14ac:dyDescent="0.3">
      <c r="A229" s="1" t="s">
        <v>536</v>
      </c>
      <c r="B229" s="2" t="s">
        <v>528</v>
      </c>
      <c r="C229" s="44">
        <f>C230</f>
        <v>1518329.65</v>
      </c>
      <c r="D229" s="13">
        <f>D230</f>
        <v>1941000</v>
      </c>
      <c r="E229" s="13">
        <f>E230</f>
        <v>1315948.5</v>
      </c>
      <c r="F229" s="16">
        <f t="shared" si="21"/>
        <v>67.797449768160746</v>
      </c>
      <c r="G229" s="217">
        <f t="shared" si="26"/>
        <v>86.670803010400292</v>
      </c>
    </row>
    <row r="230" spans="1:7" ht="31.2" x14ac:dyDescent="0.3">
      <c r="A230" s="1" t="s">
        <v>537</v>
      </c>
      <c r="B230" s="2" t="s">
        <v>529</v>
      </c>
      <c r="C230" s="44">
        <f>C231</f>
        <v>1518329.65</v>
      </c>
      <c r="D230" s="13">
        <f>D231</f>
        <v>1941000</v>
      </c>
      <c r="E230" s="13">
        <f>E231</f>
        <v>1315948.5</v>
      </c>
      <c r="F230" s="16">
        <f t="shared" si="21"/>
        <v>67.797449768160746</v>
      </c>
      <c r="G230" s="217">
        <f t="shared" si="26"/>
        <v>86.670803010400292</v>
      </c>
    </row>
    <row r="231" spans="1:7" ht="62.4" x14ac:dyDescent="0.3">
      <c r="A231" s="1" t="s">
        <v>538</v>
      </c>
      <c r="B231" s="2" t="s">
        <v>530</v>
      </c>
      <c r="C231" s="44">
        <v>1518329.65</v>
      </c>
      <c r="D231" s="13">
        <v>1941000</v>
      </c>
      <c r="E231" s="13">
        <v>1315948.5</v>
      </c>
      <c r="F231" s="16">
        <f t="shared" si="21"/>
        <v>67.797449768160746</v>
      </c>
      <c r="G231" s="217">
        <f t="shared" si="26"/>
        <v>86.670803010400292</v>
      </c>
    </row>
    <row r="232" spans="1:7" ht="18" customHeight="1" x14ac:dyDescent="0.3">
      <c r="A232" s="18" t="s">
        <v>377</v>
      </c>
      <c r="B232" s="15" t="s">
        <v>374</v>
      </c>
      <c r="C232" s="43">
        <f t="shared" ref="C232:D232" si="32">C233+C235</f>
        <v>360856.13</v>
      </c>
      <c r="D232" s="43">
        <f t="shared" si="32"/>
        <v>0</v>
      </c>
      <c r="E232" s="12">
        <f>E233+E235</f>
        <v>648567.77</v>
      </c>
      <c r="F232" s="17"/>
      <c r="G232" s="218">
        <f t="shared" si="26"/>
        <v>179.73029029602463</v>
      </c>
    </row>
    <row r="233" spans="1:7" ht="17.25" customHeight="1" x14ac:dyDescent="0.3">
      <c r="A233" s="1" t="s">
        <v>378</v>
      </c>
      <c r="B233" s="14" t="s">
        <v>375</v>
      </c>
      <c r="C233" s="44">
        <f t="shared" ref="C233:D233" si="33">C234</f>
        <v>-12411.17</v>
      </c>
      <c r="D233" s="44">
        <f t="shared" si="33"/>
        <v>0</v>
      </c>
      <c r="E233" s="13">
        <f>E234</f>
        <v>191609.19</v>
      </c>
      <c r="F233" s="16"/>
      <c r="G233" s="217"/>
    </row>
    <row r="234" spans="1:7" ht="31.2" x14ac:dyDescent="0.3">
      <c r="A234" s="1" t="s">
        <v>379</v>
      </c>
      <c r="B234" s="14" t="s">
        <v>376</v>
      </c>
      <c r="C234" s="44">
        <v>-12411.17</v>
      </c>
      <c r="D234" s="13">
        <v>0</v>
      </c>
      <c r="E234" s="13">
        <v>191609.19</v>
      </c>
      <c r="F234" s="16"/>
      <c r="G234" s="217"/>
    </row>
    <row r="235" spans="1:7" x14ac:dyDescent="0.3">
      <c r="A235" s="1" t="s">
        <v>681</v>
      </c>
      <c r="B235" s="14" t="s">
        <v>683</v>
      </c>
      <c r="C235" s="44">
        <f t="shared" ref="C235:D235" si="34">C236</f>
        <v>373267.3</v>
      </c>
      <c r="D235" s="44">
        <f t="shared" si="34"/>
        <v>0</v>
      </c>
      <c r="E235" s="13">
        <f>E236</f>
        <v>456958.58</v>
      </c>
      <c r="F235" s="16"/>
      <c r="G235" s="217">
        <f t="shared" si="26"/>
        <v>122.42127290550231</v>
      </c>
    </row>
    <row r="236" spans="1:7" x14ac:dyDescent="0.3">
      <c r="A236" s="1" t="s">
        <v>682</v>
      </c>
      <c r="B236" s="14" t="s">
        <v>684</v>
      </c>
      <c r="C236" s="44">
        <v>373267.3</v>
      </c>
      <c r="D236" s="13">
        <v>0</v>
      </c>
      <c r="E236" s="13">
        <v>456958.58</v>
      </c>
      <c r="F236" s="16"/>
      <c r="G236" s="217">
        <f t="shared" si="26"/>
        <v>122.42127290550231</v>
      </c>
    </row>
    <row r="237" spans="1:7" x14ac:dyDescent="0.3">
      <c r="A237" s="18" t="s">
        <v>289</v>
      </c>
      <c r="B237" s="19" t="s">
        <v>144</v>
      </c>
      <c r="C237" s="43">
        <f>C239+C245+C374+C421+C460+C463+C468+C485</f>
        <v>31893213615.420002</v>
      </c>
      <c r="D237" s="12">
        <f>D239+D245+D374+D421+D460+D463+D468+D485</f>
        <v>44541003491.690002</v>
      </c>
      <c r="E237" s="12">
        <f>E239+E245+E374+E421+E460+E463+E466+E468+E485</f>
        <v>30754275235.339996</v>
      </c>
      <c r="F237" s="17">
        <f t="shared" ref="F237:F329" si="35">E237/D237*100</f>
        <v>69.047109010639616</v>
      </c>
      <c r="G237" s="218">
        <f t="shared" si="26"/>
        <v>96.428900537231087</v>
      </c>
    </row>
    <row r="238" spans="1:7" ht="31.2" x14ac:dyDescent="0.3">
      <c r="A238" s="18" t="s">
        <v>290</v>
      </c>
      <c r="B238" s="19" t="s">
        <v>145</v>
      </c>
      <c r="C238" s="43">
        <f>C239+C245+C374+C421</f>
        <v>31721531769.540001</v>
      </c>
      <c r="D238" s="12">
        <f>D239+D245+D374+D421</f>
        <v>44042800150</v>
      </c>
      <c r="E238" s="12">
        <f>E239+E245+E374+E421</f>
        <v>30554544037.519997</v>
      </c>
      <c r="F238" s="17">
        <f t="shared" si="35"/>
        <v>69.374662676891575</v>
      </c>
      <c r="G238" s="218">
        <f t="shared" si="26"/>
        <v>96.321149493983199</v>
      </c>
    </row>
    <row r="239" spans="1:7" x14ac:dyDescent="0.3">
      <c r="A239" s="18" t="s">
        <v>291</v>
      </c>
      <c r="B239" s="19" t="s">
        <v>1</v>
      </c>
      <c r="C239" s="43">
        <f>C240+C242+C244</f>
        <v>11397619200</v>
      </c>
      <c r="D239" s="12">
        <f>D240+D242+D244</f>
        <v>16448628000</v>
      </c>
      <c r="E239" s="12">
        <f>E240+E242+E244</f>
        <v>12501562300</v>
      </c>
      <c r="F239" s="17">
        <f t="shared" si="35"/>
        <v>76.003678239911565</v>
      </c>
      <c r="G239" s="218">
        <f t="shared" si="26"/>
        <v>109.68573419262857</v>
      </c>
    </row>
    <row r="240" spans="1:7" ht="16.5" customHeight="1" x14ac:dyDescent="0.3">
      <c r="A240" s="1" t="s">
        <v>454</v>
      </c>
      <c r="B240" s="14" t="s">
        <v>380</v>
      </c>
      <c r="C240" s="44">
        <f>C241</f>
        <v>10036800000</v>
      </c>
      <c r="D240" s="13">
        <f>D241</f>
        <v>14720203700</v>
      </c>
      <c r="E240" s="13">
        <f>E241</f>
        <v>11040156000</v>
      </c>
      <c r="F240" s="16">
        <f t="shared" si="35"/>
        <v>75.000021908664223</v>
      </c>
      <c r="G240" s="217">
        <f t="shared" si="26"/>
        <v>109.99677187948349</v>
      </c>
    </row>
    <row r="241" spans="1:7" ht="31.2" x14ac:dyDescent="0.3">
      <c r="A241" s="1" t="s">
        <v>292</v>
      </c>
      <c r="B241" s="2" t="s">
        <v>2</v>
      </c>
      <c r="C241" s="44">
        <v>10036800000</v>
      </c>
      <c r="D241" s="13">
        <v>14720203700</v>
      </c>
      <c r="E241" s="13">
        <v>11040156000</v>
      </c>
      <c r="F241" s="16">
        <f t="shared" si="35"/>
        <v>75.000021908664223</v>
      </c>
      <c r="G241" s="217">
        <f t="shared" si="26"/>
        <v>109.99677187948349</v>
      </c>
    </row>
    <row r="242" spans="1:7" ht="31.2" x14ac:dyDescent="0.3">
      <c r="A242" s="1" t="s">
        <v>382</v>
      </c>
      <c r="B242" s="14" t="s">
        <v>381</v>
      </c>
      <c r="C242" s="44">
        <f>C243</f>
        <v>779526000</v>
      </c>
      <c r="D242" s="13">
        <f>D243</f>
        <v>1068072000</v>
      </c>
      <c r="E242" s="13">
        <f>E243</f>
        <v>801054000</v>
      </c>
      <c r="F242" s="16">
        <f t="shared" si="35"/>
        <v>75</v>
      </c>
      <c r="G242" s="217">
        <f t="shared" si="26"/>
        <v>102.76167825062923</v>
      </c>
    </row>
    <row r="243" spans="1:7" ht="46.8" x14ac:dyDescent="0.3">
      <c r="A243" s="1" t="s">
        <v>293</v>
      </c>
      <c r="B243" s="2" t="s">
        <v>3</v>
      </c>
      <c r="C243" s="44">
        <v>779526000</v>
      </c>
      <c r="D243" s="13">
        <v>1068072000</v>
      </c>
      <c r="E243" s="13">
        <v>801054000</v>
      </c>
      <c r="F243" s="16">
        <f t="shared" si="35"/>
        <v>75</v>
      </c>
      <c r="G243" s="217">
        <f t="shared" si="26"/>
        <v>102.76167825062923</v>
      </c>
    </row>
    <row r="244" spans="1:7" ht="46.8" x14ac:dyDescent="0.3">
      <c r="A244" s="1" t="s">
        <v>869</v>
      </c>
      <c r="B244" s="2" t="s">
        <v>870</v>
      </c>
      <c r="C244" s="44">
        <v>581293200</v>
      </c>
      <c r="D244" s="13">
        <v>660352300</v>
      </c>
      <c r="E244" s="13">
        <v>660352300</v>
      </c>
      <c r="F244" s="16">
        <f t="shared" si="35"/>
        <v>100</v>
      </c>
      <c r="G244" s="217">
        <f t="shared" si="26"/>
        <v>113.60055476306965</v>
      </c>
    </row>
    <row r="245" spans="1:7" ht="31.2" x14ac:dyDescent="0.3">
      <c r="A245" s="18" t="s">
        <v>294</v>
      </c>
      <c r="B245" s="19" t="s">
        <v>146</v>
      </c>
      <c r="C245" s="43">
        <f>C246+C248+C250+C252+C254+C255+C256+C258+C260+C262+C264+C266+C268+C270+C272+C274+C276+C278+C280+C282+C284+C286+C288+C290+C292+C294+C296+C297+C299+C301+C302+C304+C306+C308+C310+C312+C313+C314+C316+C317+C319+C321+C323+C325+C327+C329+C331+C333+C335+C337+C339+C341+C343+C344+C346+C347+C349+C350+C351+C354+C356+C358+C360+C362+C364+C366+C368+C370+C372</f>
        <v>8330884463.1900015</v>
      </c>
      <c r="D245" s="12">
        <f>D246+D248+D250+D252+D254+D255+D256+D258+D260+D262+D264+D268+D272+D274+D276+D280+D282+D286+D288+D290+D292+D294+D296+D297+D299+D301+D302+D304+D306+D308+D310+D312+D313+D316+D317+D319+D323+D325+D327+D329+D331+D335+D337+D339+D341+D343+D344+D347+D349+D350+D354+D356+D358+D360+D362+D364+D366+D370+D372</f>
        <v>12276070940</v>
      </c>
      <c r="E245" s="12">
        <f>E246+E248+E250+E252+E254+E255+E256+E258+E260+E262+E264+E268+E272+E274+E276+E280+E282+E286+E288+E290+E292+E294+E296+E297+E299+E301+E302+E304+E306+E308+E310+E312+E313+E316+E317+E319+E323+E325+E327+E329+E331+E335+E337+E339+E341+E343+E344+E347+E349+E350+E354+E356+E358+E360+E362+E364+E366+E370+E372</f>
        <v>8594593250.0900002</v>
      </c>
      <c r="F245" s="17">
        <f t="shared" si="35"/>
        <v>70.010944805520978</v>
      </c>
      <c r="G245" s="218">
        <f t="shared" si="26"/>
        <v>103.16543565170295</v>
      </c>
    </row>
    <row r="246" spans="1:7" ht="31.2" x14ac:dyDescent="0.3">
      <c r="A246" s="1" t="s">
        <v>711</v>
      </c>
      <c r="B246" s="2" t="s">
        <v>713</v>
      </c>
      <c r="C246" s="44">
        <f>C247</f>
        <v>0</v>
      </c>
      <c r="D246" s="13">
        <f>D247</f>
        <v>204256500</v>
      </c>
      <c r="E246" s="13">
        <f>E247</f>
        <v>53020010.240000002</v>
      </c>
      <c r="F246" s="16">
        <f t="shared" si="35"/>
        <v>25.957563279503958</v>
      </c>
      <c r="G246" s="217"/>
    </row>
    <row r="247" spans="1:7" ht="46.8" x14ac:dyDescent="0.3">
      <c r="A247" s="1" t="s">
        <v>712</v>
      </c>
      <c r="B247" s="2" t="s">
        <v>714</v>
      </c>
      <c r="C247" s="44">
        <v>0</v>
      </c>
      <c r="D247" s="13">
        <v>204256500</v>
      </c>
      <c r="E247" s="13">
        <v>53020010.240000002</v>
      </c>
      <c r="F247" s="16">
        <f t="shared" si="35"/>
        <v>25.957563279503958</v>
      </c>
      <c r="G247" s="217"/>
    </row>
    <row r="248" spans="1:7" ht="31.2" x14ac:dyDescent="0.3">
      <c r="A248" s="1" t="s">
        <v>715</v>
      </c>
      <c r="B248" s="2" t="s">
        <v>717</v>
      </c>
      <c r="C248" s="44">
        <f>C249</f>
        <v>0</v>
      </c>
      <c r="D248" s="13">
        <f>D249</f>
        <v>4429400</v>
      </c>
      <c r="E248" s="13">
        <f>E249</f>
        <v>0</v>
      </c>
      <c r="F248" s="16">
        <f t="shared" si="35"/>
        <v>0</v>
      </c>
      <c r="G248" s="217"/>
    </row>
    <row r="249" spans="1:7" ht="31.2" x14ac:dyDescent="0.3">
      <c r="A249" s="1" t="s">
        <v>716</v>
      </c>
      <c r="B249" s="2" t="s">
        <v>718</v>
      </c>
      <c r="C249" s="44">
        <v>0</v>
      </c>
      <c r="D249" s="13">
        <v>4429400</v>
      </c>
      <c r="E249" s="13">
        <v>0</v>
      </c>
      <c r="F249" s="16">
        <f t="shared" si="35"/>
        <v>0</v>
      </c>
      <c r="G249" s="217"/>
    </row>
    <row r="250" spans="1:7" ht="31.2" x14ac:dyDescent="0.3">
      <c r="A250" s="1" t="s">
        <v>871</v>
      </c>
      <c r="B250" s="2" t="s">
        <v>873</v>
      </c>
      <c r="C250" s="44">
        <f>C251</f>
        <v>8249184.46</v>
      </c>
      <c r="D250" s="13">
        <f>D251</f>
        <v>3052600</v>
      </c>
      <c r="E250" s="13">
        <f>E251</f>
        <v>0</v>
      </c>
      <c r="F250" s="16">
        <f t="shared" si="35"/>
        <v>0</v>
      </c>
      <c r="G250" s="217">
        <f t="shared" si="26"/>
        <v>0</v>
      </c>
    </row>
    <row r="251" spans="1:7" ht="46.8" x14ac:dyDescent="0.3">
      <c r="A251" s="1" t="s">
        <v>872</v>
      </c>
      <c r="B251" s="2" t="s">
        <v>874</v>
      </c>
      <c r="C251" s="44">
        <v>8249184.46</v>
      </c>
      <c r="D251" s="13">
        <v>3052600</v>
      </c>
      <c r="E251" s="13">
        <v>0</v>
      </c>
      <c r="F251" s="16">
        <f t="shared" si="35"/>
        <v>0</v>
      </c>
      <c r="G251" s="217">
        <f t="shared" si="26"/>
        <v>0</v>
      </c>
    </row>
    <row r="252" spans="1:7" ht="46.8" x14ac:dyDescent="0.3">
      <c r="A252" s="1" t="s">
        <v>383</v>
      </c>
      <c r="B252" s="2" t="s">
        <v>384</v>
      </c>
      <c r="C252" s="44">
        <f>C253</f>
        <v>6741400</v>
      </c>
      <c r="D252" s="13">
        <f>D253</f>
        <v>7010800</v>
      </c>
      <c r="E252" s="13">
        <f>E253</f>
        <v>7010800</v>
      </c>
      <c r="F252" s="16">
        <f t="shared" si="35"/>
        <v>100</v>
      </c>
      <c r="G252" s="217">
        <f t="shared" si="26"/>
        <v>103.99620256919928</v>
      </c>
    </row>
    <row r="253" spans="1:7" ht="46.8" x14ac:dyDescent="0.3">
      <c r="A253" s="1" t="s">
        <v>295</v>
      </c>
      <c r="B253" s="2" t="s">
        <v>152</v>
      </c>
      <c r="C253" s="44">
        <v>6741400</v>
      </c>
      <c r="D253" s="13">
        <v>7010800</v>
      </c>
      <c r="E253" s="13">
        <v>7010800</v>
      </c>
      <c r="F253" s="16">
        <f t="shared" si="35"/>
        <v>100</v>
      </c>
      <c r="G253" s="217">
        <f t="shared" si="26"/>
        <v>103.99620256919928</v>
      </c>
    </row>
    <row r="254" spans="1:7" ht="50.25" customHeight="1" x14ac:dyDescent="0.3">
      <c r="A254" s="1" t="s">
        <v>296</v>
      </c>
      <c r="B254" s="2" t="s">
        <v>4</v>
      </c>
      <c r="C254" s="44">
        <v>56470361.119999997</v>
      </c>
      <c r="D254" s="13">
        <v>82766500</v>
      </c>
      <c r="E254" s="13">
        <v>82766500</v>
      </c>
      <c r="F254" s="16">
        <f t="shared" si="35"/>
        <v>100</v>
      </c>
      <c r="G254" s="217">
        <f t="shared" si="26"/>
        <v>146.56626654842967</v>
      </c>
    </row>
    <row r="255" spans="1:7" ht="46.8" x14ac:dyDescent="0.3">
      <c r="A255" s="1" t="s">
        <v>297</v>
      </c>
      <c r="B255" s="2" t="s">
        <v>153</v>
      </c>
      <c r="C255" s="44">
        <v>478021260.72000003</v>
      </c>
      <c r="D255" s="13">
        <v>680027700</v>
      </c>
      <c r="E255" s="13">
        <v>551849815.96000004</v>
      </c>
      <c r="F255" s="16">
        <f t="shared" si="35"/>
        <v>81.151078986929505</v>
      </c>
      <c r="G255" s="217">
        <f t="shared" si="26"/>
        <v>115.44461749019254</v>
      </c>
    </row>
    <row r="256" spans="1:7" ht="62.4" x14ac:dyDescent="0.3">
      <c r="A256" s="1" t="s">
        <v>385</v>
      </c>
      <c r="B256" s="2" t="s">
        <v>386</v>
      </c>
      <c r="C256" s="44">
        <f>C257</f>
        <v>1623800</v>
      </c>
      <c r="D256" s="13">
        <f>D257</f>
        <v>2068000</v>
      </c>
      <c r="E256" s="13">
        <f>E257</f>
        <v>1428800</v>
      </c>
      <c r="F256" s="16">
        <f t="shared" si="35"/>
        <v>69.090909090909093</v>
      </c>
      <c r="G256" s="217">
        <f t="shared" si="26"/>
        <v>87.991131912797144</v>
      </c>
    </row>
    <row r="257" spans="1:7" ht="69.599999999999994" customHeight="1" x14ac:dyDescent="0.3">
      <c r="A257" s="1" t="s">
        <v>298</v>
      </c>
      <c r="B257" s="2" t="s">
        <v>5</v>
      </c>
      <c r="C257" s="44">
        <v>1623800</v>
      </c>
      <c r="D257" s="13">
        <v>2068000</v>
      </c>
      <c r="E257" s="13">
        <v>1428800</v>
      </c>
      <c r="F257" s="16">
        <f t="shared" si="35"/>
        <v>69.090909090909093</v>
      </c>
      <c r="G257" s="217">
        <f t="shared" si="26"/>
        <v>87.991131912797144</v>
      </c>
    </row>
    <row r="258" spans="1:7" ht="31.2" x14ac:dyDescent="0.3">
      <c r="A258" s="1" t="s">
        <v>387</v>
      </c>
      <c r="B258" s="2" t="s">
        <v>388</v>
      </c>
      <c r="C258" s="44">
        <f>C259</f>
        <v>29776200</v>
      </c>
      <c r="D258" s="13">
        <f>D259</f>
        <v>25001300</v>
      </c>
      <c r="E258" s="13">
        <f>E259</f>
        <v>25001300</v>
      </c>
      <c r="F258" s="16">
        <f t="shared" si="35"/>
        <v>100</v>
      </c>
      <c r="G258" s="217">
        <f t="shared" si="26"/>
        <v>83.964038393079036</v>
      </c>
    </row>
    <row r="259" spans="1:7" ht="46.8" x14ac:dyDescent="0.3">
      <c r="A259" s="1" t="s">
        <v>299</v>
      </c>
      <c r="B259" s="2" t="s">
        <v>6</v>
      </c>
      <c r="C259" s="44">
        <v>29776200</v>
      </c>
      <c r="D259" s="13">
        <v>25001300</v>
      </c>
      <c r="E259" s="13">
        <v>25001300</v>
      </c>
      <c r="F259" s="16">
        <f t="shared" si="35"/>
        <v>100</v>
      </c>
      <c r="G259" s="217">
        <f t="shared" si="26"/>
        <v>83.964038393079036</v>
      </c>
    </row>
    <row r="260" spans="1:7" ht="46.8" x14ac:dyDescent="0.3">
      <c r="A260" s="1" t="s">
        <v>389</v>
      </c>
      <c r="B260" s="2" t="s">
        <v>390</v>
      </c>
      <c r="C260" s="44">
        <f>C261</f>
        <v>129064500</v>
      </c>
      <c r="D260" s="13">
        <f>D261</f>
        <v>67596900</v>
      </c>
      <c r="E260" s="13">
        <f>E261</f>
        <v>67596899.969999999</v>
      </c>
      <c r="F260" s="16">
        <f t="shared" si="35"/>
        <v>99.999999955619273</v>
      </c>
      <c r="G260" s="217">
        <f t="shared" si="26"/>
        <v>52.374510395964812</v>
      </c>
    </row>
    <row r="261" spans="1:7" ht="50.4" customHeight="1" x14ac:dyDescent="0.3">
      <c r="A261" s="1" t="s">
        <v>300</v>
      </c>
      <c r="B261" s="2" t="s">
        <v>7</v>
      </c>
      <c r="C261" s="44">
        <v>129064500</v>
      </c>
      <c r="D261" s="13">
        <v>67596900</v>
      </c>
      <c r="E261" s="13">
        <v>67596899.969999999</v>
      </c>
      <c r="F261" s="16">
        <f t="shared" si="35"/>
        <v>99.999999955619273</v>
      </c>
      <c r="G261" s="217">
        <f t="shared" ref="G261:G324" si="36">E261/C261*100</f>
        <v>52.374510395964812</v>
      </c>
    </row>
    <row r="262" spans="1:7" ht="84.6" customHeight="1" x14ac:dyDescent="0.3">
      <c r="A262" s="1" t="s">
        <v>391</v>
      </c>
      <c r="B262" s="2" t="s">
        <v>632</v>
      </c>
      <c r="C262" s="44">
        <f>C263</f>
        <v>15180000</v>
      </c>
      <c r="D262" s="13">
        <f>D263</f>
        <v>53345000</v>
      </c>
      <c r="E262" s="13">
        <f>E263</f>
        <v>8460000</v>
      </c>
      <c r="F262" s="16">
        <f t="shared" si="35"/>
        <v>15.859030837004406</v>
      </c>
      <c r="G262" s="217">
        <f t="shared" si="36"/>
        <v>55.731225296442688</v>
      </c>
    </row>
    <row r="263" spans="1:7" s="9" customFormat="1" ht="100.2" customHeight="1" x14ac:dyDescent="0.3">
      <c r="A263" s="1" t="s">
        <v>301</v>
      </c>
      <c r="B263" s="2" t="s">
        <v>633</v>
      </c>
      <c r="C263" s="44">
        <v>15180000</v>
      </c>
      <c r="D263" s="13">
        <v>53345000</v>
      </c>
      <c r="E263" s="13">
        <v>8460000</v>
      </c>
      <c r="F263" s="16">
        <f t="shared" si="35"/>
        <v>15.859030837004406</v>
      </c>
      <c r="G263" s="217">
        <f t="shared" si="36"/>
        <v>55.731225296442688</v>
      </c>
    </row>
    <row r="264" spans="1:7" s="9" customFormat="1" ht="62.4" x14ac:dyDescent="0.3">
      <c r="A264" s="1" t="s">
        <v>541</v>
      </c>
      <c r="B264" s="2" t="s">
        <v>539</v>
      </c>
      <c r="C264" s="44">
        <f>C265</f>
        <v>118986775.64</v>
      </c>
      <c r="D264" s="13">
        <f>D265</f>
        <v>124244700</v>
      </c>
      <c r="E264" s="13">
        <f>E265</f>
        <v>124244700</v>
      </c>
      <c r="F264" s="16">
        <f t="shared" si="35"/>
        <v>100</v>
      </c>
      <c r="G264" s="217">
        <f t="shared" si="36"/>
        <v>104.4189149018611</v>
      </c>
    </row>
    <row r="265" spans="1:7" s="9" customFormat="1" ht="78" x14ac:dyDescent="0.3">
      <c r="A265" s="1" t="s">
        <v>542</v>
      </c>
      <c r="B265" s="2" t="s">
        <v>540</v>
      </c>
      <c r="C265" s="44">
        <v>118986775.64</v>
      </c>
      <c r="D265" s="13">
        <v>124244700</v>
      </c>
      <c r="E265" s="13">
        <v>124244700</v>
      </c>
      <c r="F265" s="16">
        <f t="shared" si="35"/>
        <v>100</v>
      </c>
      <c r="G265" s="217">
        <f t="shared" si="36"/>
        <v>104.4189149018611</v>
      </c>
    </row>
    <row r="266" spans="1:7" s="58" customFormat="1" ht="34.799999999999997" customHeight="1" x14ac:dyDescent="0.3">
      <c r="A266" s="61" t="s">
        <v>958</v>
      </c>
      <c r="B266" s="62" t="s">
        <v>959</v>
      </c>
      <c r="C266" s="59">
        <f>C267</f>
        <v>20286900</v>
      </c>
      <c r="D266" s="64">
        <f t="shared" ref="D266:E266" si="37">D267</f>
        <v>0</v>
      </c>
      <c r="E266" s="64">
        <f t="shared" si="37"/>
        <v>0</v>
      </c>
      <c r="F266" s="60"/>
      <c r="G266" s="217">
        <f t="shared" si="36"/>
        <v>0</v>
      </c>
    </row>
    <row r="267" spans="1:7" s="58" customFormat="1" ht="33.6" customHeight="1" x14ac:dyDescent="0.3">
      <c r="A267" s="61" t="s">
        <v>960</v>
      </c>
      <c r="B267" s="66" t="s">
        <v>961</v>
      </c>
      <c r="C267" s="59">
        <v>20286900</v>
      </c>
      <c r="D267" s="59">
        <v>0</v>
      </c>
      <c r="E267" s="59">
        <v>0</v>
      </c>
      <c r="F267" s="60"/>
      <c r="G267" s="217">
        <f t="shared" si="36"/>
        <v>0</v>
      </c>
    </row>
    <row r="268" spans="1:7" s="9" customFormat="1" ht="46.8" x14ac:dyDescent="0.3">
      <c r="A268" s="1" t="s">
        <v>392</v>
      </c>
      <c r="B268" s="2" t="s">
        <v>543</v>
      </c>
      <c r="C268" s="44">
        <f>C269</f>
        <v>14564500</v>
      </c>
      <c r="D268" s="13">
        <f>D269</f>
        <v>23610800</v>
      </c>
      <c r="E268" s="13">
        <f>E269</f>
        <v>23610800</v>
      </c>
      <c r="F268" s="16">
        <f t="shared" si="35"/>
        <v>100</v>
      </c>
      <c r="G268" s="217">
        <f t="shared" si="36"/>
        <v>162.111984620138</v>
      </c>
    </row>
    <row r="269" spans="1:7" s="9" customFormat="1" ht="46.8" x14ac:dyDescent="0.3">
      <c r="A269" s="1" t="s">
        <v>302</v>
      </c>
      <c r="B269" s="2" t="s">
        <v>544</v>
      </c>
      <c r="C269" s="44">
        <v>14564500</v>
      </c>
      <c r="D269" s="13">
        <v>23610800</v>
      </c>
      <c r="E269" s="13">
        <v>23610800</v>
      </c>
      <c r="F269" s="16">
        <f t="shared" si="35"/>
        <v>100</v>
      </c>
      <c r="G269" s="217">
        <f t="shared" si="36"/>
        <v>162.111984620138</v>
      </c>
    </row>
    <row r="270" spans="1:7" s="63" customFormat="1" ht="18" customHeight="1" x14ac:dyDescent="0.3">
      <c r="A270" s="67" t="s">
        <v>962</v>
      </c>
      <c r="B270" s="68" t="s">
        <v>963</v>
      </c>
      <c r="C270" s="64">
        <f>C271</f>
        <v>200922500</v>
      </c>
      <c r="D270" s="70">
        <f t="shared" ref="D270:E270" si="38">D271</f>
        <v>0</v>
      </c>
      <c r="E270" s="70">
        <f t="shared" si="38"/>
        <v>0</v>
      </c>
      <c r="F270" s="65"/>
      <c r="G270" s="217">
        <f t="shared" si="36"/>
        <v>0</v>
      </c>
    </row>
    <row r="271" spans="1:7" s="63" customFormat="1" ht="33" customHeight="1" x14ac:dyDescent="0.3">
      <c r="A271" s="67" t="s">
        <v>964</v>
      </c>
      <c r="B271" s="72" t="s">
        <v>965</v>
      </c>
      <c r="C271" s="64">
        <v>200922500</v>
      </c>
      <c r="D271" s="64">
        <v>0</v>
      </c>
      <c r="E271" s="64">
        <v>0</v>
      </c>
      <c r="F271" s="65"/>
      <c r="G271" s="217">
        <f t="shared" si="36"/>
        <v>0</v>
      </c>
    </row>
    <row r="272" spans="1:7" s="9" customFormat="1" x14ac:dyDescent="0.3">
      <c r="A272" s="1" t="s">
        <v>393</v>
      </c>
      <c r="B272" s="2" t="s">
        <v>394</v>
      </c>
      <c r="C272" s="44">
        <f>C273</f>
        <v>43937382.32</v>
      </c>
      <c r="D272" s="13">
        <f>D273</f>
        <v>44964800</v>
      </c>
      <c r="E272" s="13">
        <f>E273</f>
        <v>32627757.559999999</v>
      </c>
      <c r="F272" s="16">
        <f t="shared" si="35"/>
        <v>72.562888214781339</v>
      </c>
      <c r="G272" s="217">
        <f t="shared" si="36"/>
        <v>74.259675559115095</v>
      </c>
    </row>
    <row r="273" spans="1:7" s="9" customFormat="1" ht="31.2" x14ac:dyDescent="0.3">
      <c r="A273" s="1" t="s">
        <v>303</v>
      </c>
      <c r="B273" s="2" t="s">
        <v>165</v>
      </c>
      <c r="C273" s="44">
        <v>43937382.32</v>
      </c>
      <c r="D273" s="13">
        <v>44964800</v>
      </c>
      <c r="E273" s="13">
        <v>32627757.559999999</v>
      </c>
      <c r="F273" s="16">
        <f t="shared" si="35"/>
        <v>72.562888214781339</v>
      </c>
      <c r="G273" s="217">
        <f t="shared" si="36"/>
        <v>74.259675559115095</v>
      </c>
    </row>
    <row r="274" spans="1:7" s="9" customFormat="1" ht="31.2" x14ac:dyDescent="0.3">
      <c r="A274" s="1" t="s">
        <v>395</v>
      </c>
      <c r="B274" s="2" t="s">
        <v>396</v>
      </c>
      <c r="C274" s="44">
        <f>C275</f>
        <v>13530482.359999999</v>
      </c>
      <c r="D274" s="13">
        <f>D275</f>
        <v>13903400</v>
      </c>
      <c r="E274" s="13">
        <f>E275</f>
        <v>13903400</v>
      </c>
      <c r="F274" s="16">
        <f t="shared" si="35"/>
        <v>100</v>
      </c>
      <c r="G274" s="217">
        <f t="shared" si="36"/>
        <v>102.75612967873526</v>
      </c>
    </row>
    <row r="275" spans="1:7" s="9" customFormat="1" ht="46.8" x14ac:dyDescent="0.3">
      <c r="A275" s="1" t="s">
        <v>304</v>
      </c>
      <c r="B275" s="2" t="s">
        <v>9</v>
      </c>
      <c r="C275" s="44">
        <v>13530482.359999999</v>
      </c>
      <c r="D275" s="13">
        <v>13903400</v>
      </c>
      <c r="E275" s="13">
        <v>13903400</v>
      </c>
      <c r="F275" s="16">
        <f t="shared" si="35"/>
        <v>100</v>
      </c>
      <c r="G275" s="217">
        <f t="shared" si="36"/>
        <v>102.75612967873526</v>
      </c>
    </row>
    <row r="276" spans="1:7" s="9" customFormat="1" ht="36.6" customHeight="1" x14ac:dyDescent="0.3">
      <c r="A276" s="1" t="s">
        <v>545</v>
      </c>
      <c r="B276" s="2" t="s">
        <v>634</v>
      </c>
      <c r="C276" s="44">
        <f>C277</f>
        <v>105311200</v>
      </c>
      <c r="D276" s="13">
        <f>D277</f>
        <v>75314100</v>
      </c>
      <c r="E276" s="13">
        <f>E277</f>
        <v>74571924.719999999</v>
      </c>
      <c r="F276" s="16">
        <f t="shared" si="35"/>
        <v>99.014559982792065</v>
      </c>
      <c r="G276" s="217">
        <f t="shared" si="36"/>
        <v>70.811010338881331</v>
      </c>
    </row>
    <row r="277" spans="1:7" s="9" customFormat="1" ht="53.4" customHeight="1" x14ac:dyDescent="0.3">
      <c r="A277" s="1" t="s">
        <v>546</v>
      </c>
      <c r="B277" s="2" t="s">
        <v>635</v>
      </c>
      <c r="C277" s="44">
        <v>105311200</v>
      </c>
      <c r="D277" s="13">
        <v>75314100</v>
      </c>
      <c r="E277" s="13">
        <v>74571924.719999999</v>
      </c>
      <c r="F277" s="16">
        <f t="shared" si="35"/>
        <v>99.014559982792065</v>
      </c>
      <c r="G277" s="217">
        <f t="shared" si="36"/>
        <v>70.811010338881331</v>
      </c>
    </row>
    <row r="278" spans="1:7" s="69" customFormat="1" x14ac:dyDescent="0.3">
      <c r="A278" s="73" t="s">
        <v>966</v>
      </c>
      <c r="B278" s="74" t="s">
        <v>967</v>
      </c>
      <c r="C278" s="70">
        <f>C279</f>
        <v>11581700</v>
      </c>
      <c r="D278" s="76">
        <f t="shared" ref="D278:E278" si="39">D279</f>
        <v>0</v>
      </c>
      <c r="E278" s="76">
        <f t="shared" si="39"/>
        <v>0</v>
      </c>
      <c r="F278" s="71"/>
      <c r="G278" s="217">
        <f t="shared" si="36"/>
        <v>0</v>
      </c>
    </row>
    <row r="279" spans="1:7" s="69" customFormat="1" ht="31.2" x14ac:dyDescent="0.3">
      <c r="A279" s="73" t="s">
        <v>968</v>
      </c>
      <c r="B279" s="74" t="s">
        <v>969</v>
      </c>
      <c r="C279" s="70">
        <v>11581700</v>
      </c>
      <c r="D279" s="70">
        <v>0</v>
      </c>
      <c r="E279" s="70">
        <v>0</v>
      </c>
      <c r="F279" s="71"/>
      <c r="G279" s="217">
        <f t="shared" si="36"/>
        <v>0</v>
      </c>
    </row>
    <row r="280" spans="1:7" s="9" customFormat="1" ht="31.2" x14ac:dyDescent="0.3">
      <c r="A280" s="1" t="s">
        <v>305</v>
      </c>
      <c r="B280" s="2" t="s">
        <v>397</v>
      </c>
      <c r="C280" s="44">
        <f>C281</f>
        <v>5299885.66</v>
      </c>
      <c r="D280" s="13">
        <f>D281</f>
        <v>13465800</v>
      </c>
      <c r="E280" s="13">
        <f>E281</f>
        <v>10285736.43</v>
      </c>
      <c r="F280" s="16">
        <f t="shared" si="35"/>
        <v>76.384146727264621</v>
      </c>
      <c r="G280" s="217">
        <f t="shared" si="36"/>
        <v>194.07468556595236</v>
      </c>
    </row>
    <row r="281" spans="1:7" s="9" customFormat="1" ht="31.2" x14ac:dyDescent="0.3">
      <c r="A281" s="1" t="s">
        <v>305</v>
      </c>
      <c r="B281" s="2" t="s">
        <v>10</v>
      </c>
      <c r="C281" s="44">
        <v>5299885.66</v>
      </c>
      <c r="D281" s="13">
        <v>13465800</v>
      </c>
      <c r="E281" s="13">
        <v>10285736.43</v>
      </c>
      <c r="F281" s="16">
        <f t="shared" si="35"/>
        <v>76.384146727264621</v>
      </c>
      <c r="G281" s="217">
        <f t="shared" si="36"/>
        <v>194.07468556595236</v>
      </c>
    </row>
    <row r="282" spans="1:7" s="9" customFormat="1" ht="31.2" x14ac:dyDescent="0.3">
      <c r="A282" s="1" t="s">
        <v>398</v>
      </c>
      <c r="B282" s="2" t="s">
        <v>399</v>
      </c>
      <c r="C282" s="44">
        <f>C283</f>
        <v>28169689.16</v>
      </c>
      <c r="D282" s="13">
        <f>D283</f>
        <v>6618900</v>
      </c>
      <c r="E282" s="13">
        <f>E283</f>
        <v>6618900</v>
      </c>
      <c r="F282" s="16">
        <f t="shared" si="35"/>
        <v>100</v>
      </c>
      <c r="G282" s="217">
        <f t="shared" si="36"/>
        <v>23.496531901383609</v>
      </c>
    </row>
    <row r="283" spans="1:7" s="9" customFormat="1" ht="46.8" x14ac:dyDescent="0.3">
      <c r="A283" s="1" t="s">
        <v>306</v>
      </c>
      <c r="B283" s="2" t="s">
        <v>11</v>
      </c>
      <c r="C283" s="44">
        <v>28169689.16</v>
      </c>
      <c r="D283" s="13">
        <v>6618900</v>
      </c>
      <c r="E283" s="13">
        <v>6618900</v>
      </c>
      <c r="F283" s="16">
        <f t="shared" si="35"/>
        <v>100</v>
      </c>
      <c r="G283" s="217">
        <f t="shared" si="36"/>
        <v>23.496531901383609</v>
      </c>
    </row>
    <row r="284" spans="1:7" s="75" customFormat="1" ht="46.8" x14ac:dyDescent="0.3">
      <c r="A284" s="78" t="s">
        <v>970</v>
      </c>
      <c r="B284" s="79" t="s">
        <v>971</v>
      </c>
      <c r="C284" s="76">
        <f>C285</f>
        <v>86539317.280000001</v>
      </c>
      <c r="D284" s="81">
        <f t="shared" ref="D284:E284" si="40">D285</f>
        <v>0</v>
      </c>
      <c r="E284" s="81">
        <f t="shared" si="40"/>
        <v>0</v>
      </c>
      <c r="F284" s="77"/>
      <c r="G284" s="217">
        <f t="shared" si="36"/>
        <v>0</v>
      </c>
    </row>
    <row r="285" spans="1:7" s="75" customFormat="1" ht="62.4" x14ac:dyDescent="0.3">
      <c r="A285" s="78" t="s">
        <v>972</v>
      </c>
      <c r="B285" s="79" t="s">
        <v>973</v>
      </c>
      <c r="C285" s="76">
        <v>86539317.280000001</v>
      </c>
      <c r="D285" s="76">
        <v>0</v>
      </c>
      <c r="E285" s="76">
        <v>0</v>
      </c>
      <c r="F285" s="77"/>
      <c r="G285" s="217">
        <f t="shared" si="36"/>
        <v>0</v>
      </c>
    </row>
    <row r="286" spans="1:7" s="9" customFormat="1" ht="36" customHeight="1" x14ac:dyDescent="0.3">
      <c r="A286" s="1" t="s">
        <v>921</v>
      </c>
      <c r="B286" s="2" t="s">
        <v>923</v>
      </c>
      <c r="C286" s="44">
        <f>C287</f>
        <v>0</v>
      </c>
      <c r="D286" s="13">
        <f>D287</f>
        <v>1450500</v>
      </c>
      <c r="E286" s="13">
        <f>E287</f>
        <v>0</v>
      </c>
      <c r="F286" s="16">
        <f t="shared" si="35"/>
        <v>0</v>
      </c>
      <c r="G286" s="217"/>
    </row>
    <row r="287" spans="1:7" s="9" customFormat="1" ht="46.8" x14ac:dyDescent="0.3">
      <c r="A287" s="1" t="s">
        <v>922</v>
      </c>
      <c r="B287" s="2" t="s">
        <v>924</v>
      </c>
      <c r="C287" s="44">
        <v>0</v>
      </c>
      <c r="D287" s="13">
        <v>1450500</v>
      </c>
      <c r="E287" s="13">
        <v>0</v>
      </c>
      <c r="F287" s="16">
        <f t="shared" si="35"/>
        <v>0</v>
      </c>
      <c r="G287" s="217"/>
    </row>
    <row r="288" spans="1:7" s="9" customFormat="1" ht="31.2" x14ac:dyDescent="0.3">
      <c r="A288" s="1" t="s">
        <v>400</v>
      </c>
      <c r="B288" s="2" t="s">
        <v>401</v>
      </c>
      <c r="C288" s="44">
        <f>C289</f>
        <v>243997886.93000001</v>
      </c>
      <c r="D288" s="13">
        <f>D289</f>
        <v>349489900</v>
      </c>
      <c r="E288" s="13">
        <f>E289</f>
        <v>177924608.40000001</v>
      </c>
      <c r="F288" s="16">
        <f t="shared" si="35"/>
        <v>50.909799796789557</v>
      </c>
      <c r="G288" s="217">
        <f t="shared" si="36"/>
        <v>72.920552976364249</v>
      </c>
    </row>
    <row r="289" spans="1:7" s="9" customFormat="1" ht="31.2" x14ac:dyDescent="0.3">
      <c r="A289" s="1" t="s">
        <v>307</v>
      </c>
      <c r="B289" s="2" t="s">
        <v>12</v>
      </c>
      <c r="C289" s="44">
        <v>243997886.93000001</v>
      </c>
      <c r="D289" s="13">
        <v>349489900</v>
      </c>
      <c r="E289" s="13">
        <v>177924608.40000001</v>
      </c>
      <c r="F289" s="16">
        <f t="shared" si="35"/>
        <v>50.909799796789557</v>
      </c>
      <c r="G289" s="217">
        <f t="shared" si="36"/>
        <v>72.920552976364249</v>
      </c>
    </row>
    <row r="290" spans="1:7" s="9" customFormat="1" ht="93.6" x14ac:dyDescent="0.3">
      <c r="A290" s="1" t="s">
        <v>547</v>
      </c>
      <c r="B290" s="2" t="s">
        <v>549</v>
      </c>
      <c r="C290" s="44">
        <f>C291</f>
        <v>512993.25</v>
      </c>
      <c r="D290" s="13">
        <f>D291</f>
        <v>610800</v>
      </c>
      <c r="E290" s="13">
        <f>E291</f>
        <v>610799.01</v>
      </c>
      <c r="F290" s="16">
        <f t="shared" si="35"/>
        <v>99.999837917485266</v>
      </c>
      <c r="G290" s="217">
        <f t="shared" si="36"/>
        <v>119.06570115688658</v>
      </c>
    </row>
    <row r="291" spans="1:7" s="9" customFormat="1" ht="98.4" customHeight="1" x14ac:dyDescent="0.3">
      <c r="A291" s="1" t="s">
        <v>548</v>
      </c>
      <c r="B291" s="2" t="s">
        <v>550</v>
      </c>
      <c r="C291" s="44">
        <v>512993.25</v>
      </c>
      <c r="D291" s="13">
        <v>610800</v>
      </c>
      <c r="E291" s="13">
        <v>610799.01</v>
      </c>
      <c r="F291" s="16">
        <f t="shared" si="35"/>
        <v>99.999837917485266</v>
      </c>
      <c r="G291" s="217">
        <f t="shared" si="36"/>
        <v>119.06570115688658</v>
      </c>
    </row>
    <row r="292" spans="1:7" s="9" customFormat="1" ht="62.4" x14ac:dyDescent="0.3">
      <c r="A292" s="1" t="s">
        <v>551</v>
      </c>
      <c r="B292" s="2" t="s">
        <v>553</v>
      </c>
      <c r="C292" s="44">
        <f>C293</f>
        <v>4600000</v>
      </c>
      <c r="D292" s="13">
        <f>D293</f>
        <v>5640000</v>
      </c>
      <c r="E292" s="13">
        <f>E293</f>
        <v>2820000</v>
      </c>
      <c r="F292" s="16">
        <f t="shared" si="35"/>
        <v>50</v>
      </c>
      <c r="G292" s="217">
        <f t="shared" si="36"/>
        <v>61.304347826086961</v>
      </c>
    </row>
    <row r="293" spans="1:7" s="9" customFormat="1" ht="62.4" x14ac:dyDescent="0.3">
      <c r="A293" s="1" t="s">
        <v>552</v>
      </c>
      <c r="B293" s="2" t="s">
        <v>554</v>
      </c>
      <c r="C293" s="44">
        <v>4600000</v>
      </c>
      <c r="D293" s="13">
        <v>5640000</v>
      </c>
      <c r="E293" s="13">
        <v>2820000</v>
      </c>
      <c r="F293" s="16">
        <f t="shared" si="35"/>
        <v>50</v>
      </c>
      <c r="G293" s="217">
        <f t="shared" si="36"/>
        <v>61.304347826086961</v>
      </c>
    </row>
    <row r="294" spans="1:7" s="9" customFormat="1" ht="31.2" x14ac:dyDescent="0.3">
      <c r="A294" s="1" t="s">
        <v>925</v>
      </c>
      <c r="B294" s="2" t="s">
        <v>927</v>
      </c>
      <c r="C294" s="44">
        <f>C295</f>
        <v>0</v>
      </c>
      <c r="D294" s="13">
        <f>D295</f>
        <v>102725900</v>
      </c>
      <c r="E294" s="13">
        <f>E295</f>
        <v>0</v>
      </c>
      <c r="F294" s="16">
        <f t="shared" si="35"/>
        <v>0</v>
      </c>
      <c r="G294" s="217"/>
    </row>
    <row r="295" spans="1:7" s="9" customFormat="1" ht="31.2" x14ac:dyDescent="0.3">
      <c r="A295" s="1" t="s">
        <v>926</v>
      </c>
      <c r="B295" s="2" t="s">
        <v>928</v>
      </c>
      <c r="C295" s="44">
        <v>0</v>
      </c>
      <c r="D295" s="13">
        <v>102725900</v>
      </c>
      <c r="E295" s="13">
        <v>0</v>
      </c>
      <c r="F295" s="16">
        <f t="shared" si="35"/>
        <v>0</v>
      </c>
      <c r="G295" s="217"/>
    </row>
    <row r="296" spans="1:7" s="9" customFormat="1" ht="62.4" x14ac:dyDescent="0.3">
      <c r="A296" s="1" t="s">
        <v>555</v>
      </c>
      <c r="B296" s="2" t="s">
        <v>556</v>
      </c>
      <c r="C296" s="44">
        <v>8676400.0500000007</v>
      </c>
      <c r="D296" s="13">
        <v>9416800</v>
      </c>
      <c r="E296" s="13">
        <v>9416800</v>
      </c>
      <c r="F296" s="16">
        <f t="shared" si="35"/>
        <v>100</v>
      </c>
      <c r="G296" s="217">
        <f t="shared" si="36"/>
        <v>108.53349252839027</v>
      </c>
    </row>
    <row r="297" spans="1:7" s="9" customFormat="1" ht="20.399999999999999" customHeight="1" x14ac:dyDescent="0.3">
      <c r="A297" s="1" t="s">
        <v>636</v>
      </c>
      <c r="B297" s="2" t="s">
        <v>638</v>
      </c>
      <c r="C297" s="44">
        <f>C298</f>
        <v>515849.4</v>
      </c>
      <c r="D297" s="13">
        <f>D298</f>
        <v>4950000</v>
      </c>
      <c r="E297" s="13">
        <f>E298</f>
        <v>741098.02</v>
      </c>
      <c r="F297" s="16">
        <f t="shared" si="35"/>
        <v>14.971677171717172</v>
      </c>
      <c r="G297" s="217">
        <f t="shared" si="36"/>
        <v>143.66557758911807</v>
      </c>
    </row>
    <row r="298" spans="1:7" s="9" customFormat="1" ht="37.799999999999997" customHeight="1" x14ac:dyDescent="0.3">
      <c r="A298" s="1" t="s">
        <v>637</v>
      </c>
      <c r="B298" s="2" t="s">
        <v>639</v>
      </c>
      <c r="C298" s="44">
        <v>515849.4</v>
      </c>
      <c r="D298" s="13">
        <v>4950000</v>
      </c>
      <c r="E298" s="13">
        <v>741098.02</v>
      </c>
      <c r="F298" s="16">
        <f t="shared" si="35"/>
        <v>14.971677171717172</v>
      </c>
      <c r="G298" s="217">
        <f t="shared" si="36"/>
        <v>143.66557758911807</v>
      </c>
    </row>
    <row r="299" spans="1:7" s="9" customFormat="1" ht="46.8" x14ac:dyDescent="0.3">
      <c r="A299" s="1" t="s">
        <v>559</v>
      </c>
      <c r="B299" s="2" t="s">
        <v>557</v>
      </c>
      <c r="C299" s="44">
        <f>C300</f>
        <v>2534424.5</v>
      </c>
      <c r="D299" s="13">
        <f>D300</f>
        <v>4881300</v>
      </c>
      <c r="E299" s="13">
        <f>E300</f>
        <v>3829704.84</v>
      </c>
      <c r="F299" s="16">
        <f t="shared" si="35"/>
        <v>78.456657857537948</v>
      </c>
      <c r="G299" s="217">
        <f t="shared" si="36"/>
        <v>151.10747390581173</v>
      </c>
    </row>
    <row r="300" spans="1:7" s="9" customFormat="1" ht="62.4" x14ac:dyDescent="0.3">
      <c r="A300" s="1" t="s">
        <v>560</v>
      </c>
      <c r="B300" s="2" t="s">
        <v>558</v>
      </c>
      <c r="C300" s="44">
        <v>2534424.5</v>
      </c>
      <c r="D300" s="13">
        <v>4881300</v>
      </c>
      <c r="E300" s="13">
        <v>3829704.84</v>
      </c>
      <c r="F300" s="16">
        <f t="shared" si="35"/>
        <v>78.456657857537948</v>
      </c>
      <c r="G300" s="217">
        <f t="shared" si="36"/>
        <v>151.10747390581173</v>
      </c>
    </row>
    <row r="301" spans="1:7" s="9" customFormat="1" ht="31.2" x14ac:dyDescent="0.3">
      <c r="A301" s="1" t="s">
        <v>561</v>
      </c>
      <c r="B301" s="2" t="s">
        <v>640</v>
      </c>
      <c r="C301" s="44">
        <v>2232893521.73</v>
      </c>
      <c r="D301" s="13">
        <v>2858535100</v>
      </c>
      <c r="E301" s="13">
        <v>2346462705.4499998</v>
      </c>
      <c r="F301" s="16">
        <f t="shared" si="35"/>
        <v>82.086195319063947</v>
      </c>
      <c r="G301" s="217">
        <f t="shared" si="36"/>
        <v>105.08618895682982</v>
      </c>
    </row>
    <row r="302" spans="1:7" s="9" customFormat="1" ht="46.8" x14ac:dyDescent="0.3">
      <c r="A302" s="1" t="s">
        <v>603</v>
      </c>
      <c r="B302" s="2" t="s">
        <v>601</v>
      </c>
      <c r="C302" s="44">
        <f>C303</f>
        <v>244358280.66999999</v>
      </c>
      <c r="D302" s="13">
        <f>D303</f>
        <v>522565700</v>
      </c>
      <c r="E302" s="13">
        <f>E303</f>
        <v>258999437.37</v>
      </c>
      <c r="F302" s="16">
        <f t="shared" si="35"/>
        <v>49.563038172999107</v>
      </c>
      <c r="G302" s="217">
        <f t="shared" si="36"/>
        <v>105.9916760994781</v>
      </c>
    </row>
    <row r="303" spans="1:7" s="9" customFormat="1" ht="46.8" x14ac:dyDescent="0.3">
      <c r="A303" s="1" t="s">
        <v>604</v>
      </c>
      <c r="B303" s="2" t="s">
        <v>602</v>
      </c>
      <c r="C303" s="44">
        <v>244358280.66999999</v>
      </c>
      <c r="D303" s="13">
        <v>522565700</v>
      </c>
      <c r="E303" s="13">
        <v>258999437.37</v>
      </c>
      <c r="F303" s="16">
        <f t="shared" si="35"/>
        <v>49.563038172999107</v>
      </c>
      <c r="G303" s="217">
        <f t="shared" si="36"/>
        <v>105.9916760994781</v>
      </c>
    </row>
    <row r="304" spans="1:7" s="9" customFormat="1" ht="46.8" x14ac:dyDescent="0.3">
      <c r="A304" s="1" t="s">
        <v>719</v>
      </c>
      <c r="B304" s="2" t="s">
        <v>721</v>
      </c>
      <c r="C304" s="44">
        <f>C305</f>
        <v>0</v>
      </c>
      <c r="D304" s="13">
        <f>D305</f>
        <v>46190600</v>
      </c>
      <c r="E304" s="13">
        <f>E305</f>
        <v>46190600</v>
      </c>
      <c r="F304" s="16">
        <f t="shared" si="35"/>
        <v>100</v>
      </c>
      <c r="G304" s="217"/>
    </row>
    <row r="305" spans="1:7" s="9" customFormat="1" ht="46.8" x14ac:dyDescent="0.3">
      <c r="A305" s="1" t="s">
        <v>720</v>
      </c>
      <c r="B305" s="2" t="s">
        <v>722</v>
      </c>
      <c r="C305" s="44">
        <v>0</v>
      </c>
      <c r="D305" s="13">
        <v>46190600</v>
      </c>
      <c r="E305" s="13">
        <v>46190600</v>
      </c>
      <c r="F305" s="16">
        <f t="shared" si="35"/>
        <v>100</v>
      </c>
      <c r="G305" s="217"/>
    </row>
    <row r="306" spans="1:7" s="9" customFormat="1" ht="37.200000000000003" customHeight="1" x14ac:dyDescent="0.3">
      <c r="A306" s="1" t="s">
        <v>641</v>
      </c>
      <c r="B306" s="2" t="s">
        <v>723</v>
      </c>
      <c r="C306" s="44">
        <f>C307</f>
        <v>766095455.13</v>
      </c>
      <c r="D306" s="13">
        <f>D307</f>
        <v>834995940</v>
      </c>
      <c r="E306" s="13">
        <f>E307</f>
        <v>428636287.43000001</v>
      </c>
      <c r="F306" s="16">
        <f t="shared" si="35"/>
        <v>51.33393671710548</v>
      </c>
      <c r="G306" s="217">
        <f t="shared" si="36"/>
        <v>55.950767565546258</v>
      </c>
    </row>
    <row r="307" spans="1:7" s="9" customFormat="1" ht="37.200000000000003" customHeight="1" x14ac:dyDescent="0.3">
      <c r="A307" s="1" t="s">
        <v>642</v>
      </c>
      <c r="B307" s="2" t="s">
        <v>724</v>
      </c>
      <c r="C307" s="44">
        <v>766095455.13</v>
      </c>
      <c r="D307" s="13">
        <v>834995940</v>
      </c>
      <c r="E307" s="13">
        <v>428636287.43000001</v>
      </c>
      <c r="F307" s="16">
        <f t="shared" si="35"/>
        <v>51.33393671710548</v>
      </c>
      <c r="G307" s="217">
        <f t="shared" si="36"/>
        <v>55.950767565546258</v>
      </c>
    </row>
    <row r="308" spans="1:7" s="9" customFormat="1" ht="31.2" x14ac:dyDescent="0.3">
      <c r="A308" s="1" t="s">
        <v>725</v>
      </c>
      <c r="B308" s="2" t="s">
        <v>729</v>
      </c>
      <c r="C308" s="44">
        <f>C309</f>
        <v>0</v>
      </c>
      <c r="D308" s="13">
        <f>D309</f>
        <v>30701200</v>
      </c>
      <c r="E308" s="13">
        <f>E309</f>
        <v>25785488.579999998</v>
      </c>
      <c r="F308" s="16">
        <f t="shared" si="35"/>
        <v>83.988536539288361</v>
      </c>
      <c r="G308" s="217"/>
    </row>
    <row r="309" spans="1:7" s="9" customFormat="1" ht="31.2" x14ac:dyDescent="0.3">
      <c r="A309" s="1" t="s">
        <v>726</v>
      </c>
      <c r="B309" s="2" t="s">
        <v>730</v>
      </c>
      <c r="C309" s="44">
        <v>0</v>
      </c>
      <c r="D309" s="13">
        <v>30701200</v>
      </c>
      <c r="E309" s="13">
        <v>25785488.579999998</v>
      </c>
      <c r="F309" s="16">
        <f t="shared" si="35"/>
        <v>83.988536539288361</v>
      </c>
      <c r="G309" s="217"/>
    </row>
    <row r="310" spans="1:7" s="9" customFormat="1" ht="46.8" x14ac:dyDescent="0.3">
      <c r="A310" s="1" t="s">
        <v>727</v>
      </c>
      <c r="B310" s="2" t="s">
        <v>731</v>
      </c>
      <c r="C310" s="44">
        <f>C311</f>
        <v>0</v>
      </c>
      <c r="D310" s="13">
        <f>D311</f>
        <v>356110000</v>
      </c>
      <c r="E310" s="13">
        <f>E311</f>
        <v>202652207.97</v>
      </c>
      <c r="F310" s="16">
        <f t="shared" si="35"/>
        <v>56.907193836174216</v>
      </c>
      <c r="G310" s="217"/>
    </row>
    <row r="311" spans="1:7" s="9" customFormat="1" ht="55.2" customHeight="1" x14ac:dyDescent="0.3">
      <c r="A311" s="1" t="s">
        <v>728</v>
      </c>
      <c r="B311" s="2" t="s">
        <v>732</v>
      </c>
      <c r="C311" s="44">
        <v>0</v>
      </c>
      <c r="D311" s="13">
        <v>356110000</v>
      </c>
      <c r="E311" s="13">
        <v>202652207.97</v>
      </c>
      <c r="F311" s="16">
        <f t="shared" si="35"/>
        <v>56.907193836174216</v>
      </c>
      <c r="G311" s="217"/>
    </row>
    <row r="312" spans="1:7" s="9" customFormat="1" ht="62.4" x14ac:dyDescent="0.3">
      <c r="A312" s="1" t="s">
        <v>308</v>
      </c>
      <c r="B312" s="2" t="s">
        <v>13</v>
      </c>
      <c r="C312" s="44">
        <v>20912956.579999998</v>
      </c>
      <c r="D312" s="13">
        <v>19428400</v>
      </c>
      <c r="E312" s="13">
        <v>19426620.469999999</v>
      </c>
      <c r="F312" s="16">
        <f t="shared" si="35"/>
        <v>99.990840573593289</v>
      </c>
      <c r="G312" s="217">
        <f t="shared" si="36"/>
        <v>92.892749983417218</v>
      </c>
    </row>
    <row r="313" spans="1:7" s="9" customFormat="1" ht="51" customHeight="1" x14ac:dyDescent="0.3">
      <c r="A313" s="1" t="s">
        <v>644</v>
      </c>
      <c r="B313" s="2" t="s">
        <v>643</v>
      </c>
      <c r="C313" s="44">
        <v>143041712.83000001</v>
      </c>
      <c r="D313" s="13">
        <v>236204200</v>
      </c>
      <c r="E313" s="13">
        <v>212064303.62</v>
      </c>
      <c r="F313" s="16">
        <f t="shared" si="35"/>
        <v>89.780073182441299</v>
      </c>
      <c r="G313" s="217">
        <f t="shared" si="36"/>
        <v>148.25347056073838</v>
      </c>
    </row>
    <row r="314" spans="1:7" s="80" customFormat="1" ht="62.4" x14ac:dyDescent="0.3">
      <c r="A314" s="83" t="s">
        <v>974</v>
      </c>
      <c r="B314" s="84" t="s">
        <v>975</v>
      </c>
      <c r="C314" s="81">
        <f>C315</f>
        <v>3316247.55</v>
      </c>
      <c r="D314" s="86">
        <f t="shared" ref="D314:E314" si="41">D315</f>
        <v>0</v>
      </c>
      <c r="E314" s="86">
        <f t="shared" si="41"/>
        <v>0</v>
      </c>
      <c r="F314" s="82"/>
      <c r="G314" s="217">
        <f t="shared" si="36"/>
        <v>0</v>
      </c>
    </row>
    <row r="315" spans="1:7" s="80" customFormat="1" ht="62.4" x14ac:dyDescent="0.3">
      <c r="A315" s="83" t="s">
        <v>976</v>
      </c>
      <c r="B315" s="84" t="s">
        <v>977</v>
      </c>
      <c r="C315" s="81">
        <v>3316247.55</v>
      </c>
      <c r="D315" s="81">
        <v>0</v>
      </c>
      <c r="E315" s="81">
        <v>0</v>
      </c>
      <c r="F315" s="82"/>
      <c r="G315" s="217">
        <f t="shared" si="36"/>
        <v>0</v>
      </c>
    </row>
    <row r="316" spans="1:7" s="9" customFormat="1" ht="46.8" x14ac:dyDescent="0.3">
      <c r="A316" s="1" t="s">
        <v>309</v>
      </c>
      <c r="B316" s="2" t="s">
        <v>14</v>
      </c>
      <c r="C316" s="44">
        <v>1610152.52</v>
      </c>
      <c r="D316" s="13">
        <v>1133800</v>
      </c>
      <c r="E316" s="13">
        <v>1133800</v>
      </c>
      <c r="F316" s="16">
        <f t="shared" si="35"/>
        <v>100</v>
      </c>
      <c r="G316" s="217">
        <f t="shared" si="36"/>
        <v>70.415689564613416</v>
      </c>
    </row>
    <row r="317" spans="1:7" s="9" customFormat="1" ht="38.4" customHeight="1" x14ac:dyDescent="0.3">
      <c r="A317" s="1" t="s">
        <v>402</v>
      </c>
      <c r="B317" s="2" t="s">
        <v>403</v>
      </c>
      <c r="C317" s="44">
        <f>C318</f>
        <v>16174572.810000001</v>
      </c>
      <c r="D317" s="13">
        <f>D318</f>
        <v>22227300</v>
      </c>
      <c r="E317" s="13">
        <f>E318</f>
        <v>20579214.760000002</v>
      </c>
      <c r="F317" s="16">
        <f t="shared" si="35"/>
        <v>92.585310676510417</v>
      </c>
      <c r="G317" s="217">
        <f t="shared" si="36"/>
        <v>127.23189046004858</v>
      </c>
    </row>
    <row r="318" spans="1:7" ht="46.8" x14ac:dyDescent="0.3">
      <c r="A318" s="1" t="s">
        <v>310</v>
      </c>
      <c r="B318" s="2" t="s">
        <v>15</v>
      </c>
      <c r="C318" s="44">
        <v>16174572.810000001</v>
      </c>
      <c r="D318" s="13">
        <v>22227300</v>
      </c>
      <c r="E318" s="13">
        <v>20579214.760000002</v>
      </c>
      <c r="F318" s="16">
        <f t="shared" si="35"/>
        <v>92.585310676510417</v>
      </c>
      <c r="G318" s="217">
        <f t="shared" si="36"/>
        <v>127.23189046004858</v>
      </c>
    </row>
    <row r="319" spans="1:7" ht="31.2" x14ac:dyDescent="0.3">
      <c r="A319" s="1" t="s">
        <v>562</v>
      </c>
      <c r="B319" s="2" t="s">
        <v>564</v>
      </c>
      <c r="C319" s="44">
        <f>C320</f>
        <v>36742400</v>
      </c>
      <c r="D319" s="13">
        <f>D320</f>
        <v>33640000</v>
      </c>
      <c r="E319" s="13">
        <f>E320</f>
        <v>22000598.109999999</v>
      </c>
      <c r="F319" s="16">
        <f t="shared" si="35"/>
        <v>65.400113287752674</v>
      </c>
      <c r="G319" s="217">
        <f t="shared" si="36"/>
        <v>59.877956012672009</v>
      </c>
    </row>
    <row r="320" spans="1:7" ht="31.2" x14ac:dyDescent="0.3">
      <c r="A320" s="1" t="s">
        <v>563</v>
      </c>
      <c r="B320" s="2" t="s">
        <v>565</v>
      </c>
      <c r="C320" s="44">
        <v>36742400</v>
      </c>
      <c r="D320" s="13">
        <v>33640000</v>
      </c>
      <c r="E320" s="13">
        <v>22000598.109999999</v>
      </c>
      <c r="F320" s="16">
        <f t="shared" si="35"/>
        <v>65.400113287752674</v>
      </c>
      <c r="G320" s="217">
        <f t="shared" si="36"/>
        <v>59.877956012672009</v>
      </c>
    </row>
    <row r="321" spans="1:7" s="85" customFormat="1" ht="52.2" customHeight="1" x14ac:dyDescent="0.3">
      <c r="A321" s="88" t="s">
        <v>978</v>
      </c>
      <c r="B321" s="89" t="s">
        <v>979</v>
      </c>
      <c r="C321" s="86">
        <f>C322</f>
        <v>10914700</v>
      </c>
      <c r="D321" s="91">
        <f t="shared" ref="D321:E321" si="42">D322</f>
        <v>0</v>
      </c>
      <c r="E321" s="91">
        <f t="shared" si="42"/>
        <v>0</v>
      </c>
      <c r="F321" s="87"/>
      <c r="G321" s="217">
        <f t="shared" si="36"/>
        <v>0</v>
      </c>
    </row>
    <row r="322" spans="1:7" s="85" customFormat="1" ht="66.599999999999994" customHeight="1" x14ac:dyDescent="0.3">
      <c r="A322" s="88" t="s">
        <v>980</v>
      </c>
      <c r="B322" s="89" t="s">
        <v>981</v>
      </c>
      <c r="C322" s="86">
        <v>10914700</v>
      </c>
      <c r="D322" s="86">
        <v>0</v>
      </c>
      <c r="E322" s="86">
        <v>0</v>
      </c>
      <c r="F322" s="87"/>
      <c r="G322" s="217">
        <f t="shared" si="36"/>
        <v>0</v>
      </c>
    </row>
    <row r="323" spans="1:7" ht="46.8" x14ac:dyDescent="0.3">
      <c r="A323" s="1" t="s">
        <v>733</v>
      </c>
      <c r="B323" s="2" t="s">
        <v>735</v>
      </c>
      <c r="C323" s="44">
        <f>C324</f>
        <v>0</v>
      </c>
      <c r="D323" s="13">
        <f>D324</f>
        <v>1401700</v>
      </c>
      <c r="E323" s="13">
        <f>E324</f>
        <v>1401700</v>
      </c>
      <c r="F323" s="16">
        <f t="shared" si="35"/>
        <v>100</v>
      </c>
      <c r="G323" s="217"/>
    </row>
    <row r="324" spans="1:7" ht="46.8" x14ac:dyDescent="0.3">
      <c r="A324" s="1" t="s">
        <v>734</v>
      </c>
      <c r="B324" s="2" t="s">
        <v>736</v>
      </c>
      <c r="C324" s="44">
        <v>0</v>
      </c>
      <c r="D324" s="13">
        <v>1401700</v>
      </c>
      <c r="E324" s="13">
        <v>1401700</v>
      </c>
      <c r="F324" s="16">
        <f t="shared" si="35"/>
        <v>100</v>
      </c>
      <c r="G324" s="217"/>
    </row>
    <row r="325" spans="1:7" ht="31.2" x14ac:dyDescent="0.3">
      <c r="A325" s="1" t="s">
        <v>404</v>
      </c>
      <c r="B325" s="2" t="s">
        <v>405</v>
      </c>
      <c r="C325" s="44">
        <f>C326</f>
        <v>10633189.34</v>
      </c>
      <c r="D325" s="13">
        <f>D326</f>
        <v>10134900</v>
      </c>
      <c r="E325" s="13">
        <f>E326</f>
        <v>10134900</v>
      </c>
      <c r="F325" s="16">
        <f t="shared" si="35"/>
        <v>100</v>
      </c>
      <c r="G325" s="217">
        <f t="shared" ref="G325:G388" si="43">E325/C325*100</f>
        <v>95.313829895556054</v>
      </c>
    </row>
    <row r="326" spans="1:7" ht="31.2" x14ac:dyDescent="0.3">
      <c r="A326" s="1" t="s">
        <v>311</v>
      </c>
      <c r="B326" s="2" t="s">
        <v>16</v>
      </c>
      <c r="C326" s="44">
        <v>10633189.34</v>
      </c>
      <c r="D326" s="13">
        <v>10134900</v>
      </c>
      <c r="E326" s="13">
        <v>10134900</v>
      </c>
      <c r="F326" s="16">
        <f t="shared" si="35"/>
        <v>100</v>
      </c>
      <c r="G326" s="217">
        <f t="shared" si="43"/>
        <v>95.313829895556054</v>
      </c>
    </row>
    <row r="327" spans="1:7" ht="31.2" x14ac:dyDescent="0.3">
      <c r="A327" s="1" t="s">
        <v>566</v>
      </c>
      <c r="B327" s="2" t="s">
        <v>570</v>
      </c>
      <c r="C327" s="44">
        <f>C328</f>
        <v>480116570.45999998</v>
      </c>
      <c r="D327" s="13">
        <f>D328</f>
        <v>516737900</v>
      </c>
      <c r="E327" s="13">
        <f>E328</f>
        <v>449852600.31</v>
      </c>
      <c r="F327" s="16">
        <f t="shared" si="35"/>
        <v>87.056242692862284</v>
      </c>
      <c r="G327" s="217">
        <f t="shared" si="43"/>
        <v>93.696537047033374</v>
      </c>
    </row>
    <row r="328" spans="1:7" ht="46.8" x14ac:dyDescent="0.3">
      <c r="A328" s="1" t="s">
        <v>567</v>
      </c>
      <c r="B328" s="2" t="s">
        <v>571</v>
      </c>
      <c r="C328" s="44">
        <v>480116570.45999998</v>
      </c>
      <c r="D328" s="13">
        <v>516737900</v>
      </c>
      <c r="E328" s="13">
        <v>449852600.31</v>
      </c>
      <c r="F328" s="16">
        <f t="shared" si="35"/>
        <v>87.056242692862284</v>
      </c>
      <c r="G328" s="217">
        <f t="shared" si="43"/>
        <v>93.696537047033374</v>
      </c>
    </row>
    <row r="329" spans="1:7" ht="31.2" x14ac:dyDescent="0.3">
      <c r="A329" s="3" t="s">
        <v>568</v>
      </c>
      <c r="B329" s="2" t="s">
        <v>572</v>
      </c>
      <c r="C329" s="44">
        <f>C330</f>
        <v>833870611.97000003</v>
      </c>
      <c r="D329" s="13">
        <f>D330</f>
        <v>862383100</v>
      </c>
      <c r="E329" s="13">
        <f>E330</f>
        <v>857695273.01999998</v>
      </c>
      <c r="F329" s="16">
        <f t="shared" si="35"/>
        <v>99.456410152286139</v>
      </c>
      <c r="G329" s="217">
        <f t="shared" si="43"/>
        <v>102.8571172443306</v>
      </c>
    </row>
    <row r="330" spans="1:7" ht="46.8" x14ac:dyDescent="0.3">
      <c r="A330" s="3" t="s">
        <v>569</v>
      </c>
      <c r="B330" s="2" t="s">
        <v>573</v>
      </c>
      <c r="C330" s="44">
        <v>833870611.97000003</v>
      </c>
      <c r="D330" s="13">
        <v>862383100</v>
      </c>
      <c r="E330" s="13">
        <v>857695273.01999998</v>
      </c>
      <c r="F330" s="16">
        <f t="shared" ref="F330:F419" si="44">E330/D330*100</f>
        <v>99.456410152286139</v>
      </c>
      <c r="G330" s="217">
        <f t="shared" si="43"/>
        <v>102.8571172443306</v>
      </c>
    </row>
    <row r="331" spans="1:7" x14ac:dyDescent="0.3">
      <c r="A331" s="1" t="s">
        <v>737</v>
      </c>
      <c r="B331" s="2" t="s">
        <v>739</v>
      </c>
      <c r="C331" s="44">
        <f>C332</f>
        <v>0</v>
      </c>
      <c r="D331" s="13">
        <f>D332</f>
        <v>22376000</v>
      </c>
      <c r="E331" s="13">
        <f>E332</f>
        <v>22376000</v>
      </c>
      <c r="F331" s="16">
        <f t="shared" si="44"/>
        <v>100</v>
      </c>
      <c r="G331" s="217"/>
    </row>
    <row r="332" spans="1:7" ht="31.2" x14ac:dyDescent="0.3">
      <c r="A332" s="1" t="s">
        <v>738</v>
      </c>
      <c r="B332" s="2" t="s">
        <v>740</v>
      </c>
      <c r="C332" s="44">
        <v>0</v>
      </c>
      <c r="D332" s="13">
        <v>22376000</v>
      </c>
      <c r="E332" s="13">
        <v>22376000</v>
      </c>
      <c r="F332" s="16">
        <f t="shared" si="44"/>
        <v>100</v>
      </c>
      <c r="G332" s="217"/>
    </row>
    <row r="333" spans="1:7" s="90" customFormat="1" ht="31.2" x14ac:dyDescent="0.3">
      <c r="A333" s="93" t="s">
        <v>982</v>
      </c>
      <c r="B333" s="94" t="s">
        <v>983</v>
      </c>
      <c r="C333" s="91">
        <f>C334</f>
        <v>384560</v>
      </c>
      <c r="D333" s="96">
        <f t="shared" ref="D333:E333" si="45">D334</f>
        <v>0</v>
      </c>
      <c r="E333" s="96">
        <f t="shared" si="45"/>
        <v>0</v>
      </c>
      <c r="F333" s="92"/>
      <c r="G333" s="217">
        <f t="shared" si="43"/>
        <v>0</v>
      </c>
    </row>
    <row r="334" spans="1:7" s="90" customFormat="1" ht="46.8" x14ac:dyDescent="0.3">
      <c r="A334" s="93" t="s">
        <v>984</v>
      </c>
      <c r="B334" s="94" t="s">
        <v>985</v>
      </c>
      <c r="C334" s="91">
        <v>384560</v>
      </c>
      <c r="D334" s="91">
        <v>0</v>
      </c>
      <c r="E334" s="91">
        <v>0</v>
      </c>
      <c r="F334" s="92"/>
      <c r="G334" s="217">
        <f t="shared" si="43"/>
        <v>0</v>
      </c>
    </row>
    <row r="335" spans="1:7" ht="31.2" x14ac:dyDescent="0.3">
      <c r="A335" s="1" t="s">
        <v>406</v>
      </c>
      <c r="B335" s="2" t="s">
        <v>407</v>
      </c>
      <c r="C335" s="44">
        <f>C336</f>
        <v>16057100</v>
      </c>
      <c r="D335" s="13">
        <f>D336</f>
        <v>5482300</v>
      </c>
      <c r="E335" s="13">
        <f>E336</f>
        <v>5482300</v>
      </c>
      <c r="F335" s="16">
        <f t="shared" si="44"/>
        <v>100</v>
      </c>
      <c r="G335" s="217">
        <f t="shared" si="43"/>
        <v>34.142528850165974</v>
      </c>
    </row>
    <row r="336" spans="1:7" ht="31.2" x14ac:dyDescent="0.3">
      <c r="A336" s="1" t="s">
        <v>312</v>
      </c>
      <c r="B336" s="2" t="s">
        <v>17</v>
      </c>
      <c r="C336" s="44">
        <v>16057100</v>
      </c>
      <c r="D336" s="13">
        <v>5482300</v>
      </c>
      <c r="E336" s="13">
        <v>5482300</v>
      </c>
      <c r="F336" s="16">
        <f t="shared" si="44"/>
        <v>100</v>
      </c>
      <c r="G336" s="217">
        <f t="shared" si="43"/>
        <v>34.142528850165974</v>
      </c>
    </row>
    <row r="337" spans="1:7" x14ac:dyDescent="0.3">
      <c r="A337" s="1" t="s">
        <v>408</v>
      </c>
      <c r="B337" s="2" t="s">
        <v>409</v>
      </c>
      <c r="C337" s="44">
        <f>C338</f>
        <v>94034041.760000005</v>
      </c>
      <c r="D337" s="13">
        <f>D338</f>
        <v>91503700</v>
      </c>
      <c r="E337" s="13">
        <f>E338</f>
        <v>69043881.329999998</v>
      </c>
      <c r="F337" s="16">
        <f t="shared" si="44"/>
        <v>75.454742627893737</v>
      </c>
      <c r="G337" s="217">
        <f t="shared" si="43"/>
        <v>73.424347223336866</v>
      </c>
    </row>
    <row r="338" spans="1:7" ht="31.2" x14ac:dyDescent="0.3">
      <c r="A338" s="1" t="s">
        <v>313</v>
      </c>
      <c r="B338" s="2" t="s">
        <v>18</v>
      </c>
      <c r="C338" s="44">
        <v>94034041.760000005</v>
      </c>
      <c r="D338" s="13">
        <v>91503700</v>
      </c>
      <c r="E338" s="13">
        <v>69043881.329999998</v>
      </c>
      <c r="F338" s="16">
        <f t="shared" si="44"/>
        <v>75.454742627893737</v>
      </c>
      <c r="G338" s="217">
        <f t="shared" si="43"/>
        <v>73.424347223336866</v>
      </c>
    </row>
    <row r="339" spans="1:7" ht="31.2" x14ac:dyDescent="0.3">
      <c r="A339" s="1" t="s">
        <v>410</v>
      </c>
      <c r="B339" s="2" t="s">
        <v>411</v>
      </c>
      <c r="C339" s="44">
        <f>C340</f>
        <v>342099186.37</v>
      </c>
      <c r="D339" s="13">
        <f>D340</f>
        <v>551339200</v>
      </c>
      <c r="E339" s="13">
        <f>E340</f>
        <v>481631723.06</v>
      </c>
      <c r="F339" s="16">
        <f t="shared" si="44"/>
        <v>87.356698573219532</v>
      </c>
      <c r="G339" s="217">
        <f t="shared" si="43"/>
        <v>140.78715830065948</v>
      </c>
    </row>
    <row r="340" spans="1:7" ht="46.8" x14ac:dyDescent="0.3">
      <c r="A340" s="1" t="s">
        <v>314</v>
      </c>
      <c r="B340" s="2" t="s">
        <v>154</v>
      </c>
      <c r="C340" s="44">
        <v>342099186.37</v>
      </c>
      <c r="D340" s="13">
        <v>551339200</v>
      </c>
      <c r="E340" s="13">
        <v>481631723.06</v>
      </c>
      <c r="F340" s="16">
        <f t="shared" si="44"/>
        <v>87.356698573219532</v>
      </c>
      <c r="G340" s="217">
        <f t="shared" si="43"/>
        <v>140.78715830065948</v>
      </c>
    </row>
    <row r="341" spans="1:7" ht="66.599999999999994" customHeight="1" x14ac:dyDescent="0.3">
      <c r="A341" s="1" t="s">
        <v>412</v>
      </c>
      <c r="B341" s="2" t="s">
        <v>645</v>
      </c>
      <c r="C341" s="44">
        <f>C342</f>
        <v>41150500</v>
      </c>
      <c r="D341" s="13">
        <f>D342</f>
        <v>74845100</v>
      </c>
      <c r="E341" s="13">
        <f>E342</f>
        <v>41360300</v>
      </c>
      <c r="F341" s="16">
        <f t="shared" si="44"/>
        <v>55.261199463959564</v>
      </c>
      <c r="G341" s="217">
        <f t="shared" si="43"/>
        <v>100.50983584646602</v>
      </c>
    </row>
    <row r="342" spans="1:7" s="8" customFormat="1" ht="66.599999999999994" customHeight="1" x14ac:dyDescent="0.3">
      <c r="A342" s="1" t="s">
        <v>315</v>
      </c>
      <c r="B342" s="2" t="s">
        <v>646</v>
      </c>
      <c r="C342" s="44">
        <v>41150500</v>
      </c>
      <c r="D342" s="13">
        <v>74845100</v>
      </c>
      <c r="E342" s="13">
        <v>41360300</v>
      </c>
      <c r="F342" s="16">
        <f t="shared" si="44"/>
        <v>55.261199463959564</v>
      </c>
      <c r="G342" s="217">
        <f t="shared" si="43"/>
        <v>100.50983584646602</v>
      </c>
    </row>
    <row r="343" spans="1:7" s="8" customFormat="1" ht="31.2" x14ac:dyDescent="0.3">
      <c r="A343" s="1" t="s">
        <v>575</v>
      </c>
      <c r="B343" s="2" t="s">
        <v>574</v>
      </c>
      <c r="C343" s="44">
        <v>16803400</v>
      </c>
      <c r="D343" s="13">
        <v>8280500</v>
      </c>
      <c r="E343" s="13">
        <v>8280500</v>
      </c>
      <c r="F343" s="16">
        <f t="shared" si="44"/>
        <v>100</v>
      </c>
      <c r="G343" s="217">
        <f t="shared" si="43"/>
        <v>49.278717402430459</v>
      </c>
    </row>
    <row r="344" spans="1:7" s="8" customFormat="1" ht="31.2" x14ac:dyDescent="0.3">
      <c r="A344" s="1" t="s">
        <v>413</v>
      </c>
      <c r="B344" s="2" t="s">
        <v>414</v>
      </c>
      <c r="C344" s="44">
        <f>C345</f>
        <v>275163623.98000002</v>
      </c>
      <c r="D344" s="13">
        <f>D345</f>
        <v>319619900</v>
      </c>
      <c r="E344" s="13">
        <f>E345</f>
        <v>246534427.59</v>
      </c>
      <c r="F344" s="16">
        <f t="shared" si="44"/>
        <v>77.13362891046522</v>
      </c>
      <c r="G344" s="217">
        <f t="shared" si="43"/>
        <v>89.595573725951184</v>
      </c>
    </row>
    <row r="345" spans="1:7" s="8" customFormat="1" ht="31.2" x14ac:dyDescent="0.3">
      <c r="A345" s="1" t="s">
        <v>316</v>
      </c>
      <c r="B345" s="2" t="s">
        <v>155</v>
      </c>
      <c r="C345" s="44">
        <v>275163623.98000002</v>
      </c>
      <c r="D345" s="13">
        <v>319619900</v>
      </c>
      <c r="E345" s="13">
        <v>246534427.59</v>
      </c>
      <c r="F345" s="16">
        <f t="shared" si="44"/>
        <v>77.13362891046522</v>
      </c>
      <c r="G345" s="217">
        <f t="shared" si="43"/>
        <v>89.595573725951184</v>
      </c>
    </row>
    <row r="346" spans="1:7" s="95" customFormat="1" ht="31.2" x14ac:dyDescent="0.3">
      <c r="A346" s="98" t="s">
        <v>986</v>
      </c>
      <c r="B346" s="99" t="s">
        <v>987</v>
      </c>
      <c r="C346" s="96">
        <v>9775000</v>
      </c>
      <c r="D346" s="96">
        <v>0</v>
      </c>
      <c r="E346" s="96">
        <v>0</v>
      </c>
      <c r="F346" s="97"/>
      <c r="G346" s="217">
        <f t="shared" si="43"/>
        <v>0</v>
      </c>
    </row>
    <row r="347" spans="1:7" s="9" customFormat="1" x14ac:dyDescent="0.3">
      <c r="A347" s="1" t="s">
        <v>579</v>
      </c>
      <c r="B347" s="2" t="s">
        <v>576</v>
      </c>
      <c r="C347" s="44">
        <f>C348</f>
        <v>9073116.0700000003</v>
      </c>
      <c r="D347" s="13">
        <f>D348</f>
        <v>7298800</v>
      </c>
      <c r="E347" s="13">
        <f>E348</f>
        <v>6146440.3899999997</v>
      </c>
      <c r="F347" s="16">
        <f t="shared" si="44"/>
        <v>84.211656573683342</v>
      </c>
      <c r="G347" s="217">
        <f t="shared" si="43"/>
        <v>67.743433926994825</v>
      </c>
    </row>
    <row r="348" spans="1:7" s="9" customFormat="1" ht="31.2" x14ac:dyDescent="0.3">
      <c r="A348" s="1" t="s">
        <v>580</v>
      </c>
      <c r="B348" s="2" t="s">
        <v>577</v>
      </c>
      <c r="C348" s="44">
        <v>9073116.0700000003</v>
      </c>
      <c r="D348" s="13">
        <v>7298800</v>
      </c>
      <c r="E348" s="13">
        <v>6146440.3899999997</v>
      </c>
      <c r="F348" s="16">
        <f t="shared" si="44"/>
        <v>84.211656573683342</v>
      </c>
      <c r="G348" s="217">
        <f t="shared" si="43"/>
        <v>67.743433926994825</v>
      </c>
    </row>
    <row r="349" spans="1:7" s="9" customFormat="1" ht="52.8" customHeight="1" x14ac:dyDescent="0.3">
      <c r="A349" s="1" t="s">
        <v>581</v>
      </c>
      <c r="B349" s="2" t="s">
        <v>578</v>
      </c>
      <c r="C349" s="44">
        <v>73833077.150000006</v>
      </c>
      <c r="D349" s="13">
        <v>103507300</v>
      </c>
      <c r="E349" s="13">
        <v>90457366.310000002</v>
      </c>
      <c r="F349" s="16">
        <f t="shared" si="44"/>
        <v>87.392257657189404</v>
      </c>
      <c r="G349" s="217">
        <f t="shared" si="43"/>
        <v>122.51604538468027</v>
      </c>
    </row>
    <row r="350" spans="1:7" s="9" customFormat="1" ht="46.8" x14ac:dyDescent="0.3">
      <c r="A350" s="1" t="s">
        <v>743</v>
      </c>
      <c r="B350" s="2" t="s">
        <v>741</v>
      </c>
      <c r="C350" s="44">
        <f>C353</f>
        <v>0</v>
      </c>
      <c r="D350" s="13">
        <f>D353</f>
        <v>84126800</v>
      </c>
      <c r="E350" s="13">
        <f>E353</f>
        <v>24716950.879999999</v>
      </c>
      <c r="F350" s="16">
        <f t="shared" si="44"/>
        <v>29.380590822425194</v>
      </c>
      <c r="G350" s="217"/>
    </row>
    <row r="351" spans="1:7" s="100" customFormat="1" ht="98.4" customHeight="1" x14ac:dyDescent="0.3">
      <c r="A351" s="103" t="s">
        <v>988</v>
      </c>
      <c r="B351" s="104" t="s">
        <v>989</v>
      </c>
      <c r="C351" s="101">
        <f>C352</f>
        <v>5303586.0199999996</v>
      </c>
      <c r="D351" s="106">
        <f t="shared" ref="D351:E351" si="46">D352</f>
        <v>0</v>
      </c>
      <c r="E351" s="106">
        <f t="shared" si="46"/>
        <v>0</v>
      </c>
      <c r="F351" s="102"/>
      <c r="G351" s="217">
        <f t="shared" si="43"/>
        <v>0</v>
      </c>
    </row>
    <row r="352" spans="1:7" s="100" customFormat="1" ht="99.6" customHeight="1" x14ac:dyDescent="0.3">
      <c r="A352" s="103" t="s">
        <v>990</v>
      </c>
      <c r="B352" s="104" t="s">
        <v>991</v>
      </c>
      <c r="C352" s="101">
        <v>5303586.0199999996</v>
      </c>
      <c r="D352" s="101">
        <v>0</v>
      </c>
      <c r="E352" s="101">
        <v>0</v>
      </c>
      <c r="F352" s="102"/>
      <c r="G352" s="217">
        <f t="shared" si="43"/>
        <v>0</v>
      </c>
    </row>
    <row r="353" spans="1:7" s="9" customFormat="1" ht="62.4" x14ac:dyDescent="0.3">
      <c r="A353" s="1" t="s">
        <v>744</v>
      </c>
      <c r="B353" s="2" t="s">
        <v>742</v>
      </c>
      <c r="C353" s="44">
        <v>0</v>
      </c>
      <c r="D353" s="13">
        <v>84126800</v>
      </c>
      <c r="E353" s="13">
        <v>24716950.879999999</v>
      </c>
      <c r="F353" s="16">
        <f t="shared" si="44"/>
        <v>29.380590822425194</v>
      </c>
      <c r="G353" s="217"/>
    </row>
    <row r="354" spans="1:7" s="9" customFormat="1" ht="31.2" x14ac:dyDescent="0.3">
      <c r="A354" s="1" t="s">
        <v>747</v>
      </c>
      <c r="B354" s="2" t="s">
        <v>745</v>
      </c>
      <c r="C354" s="44">
        <f>C355</f>
        <v>0</v>
      </c>
      <c r="D354" s="13">
        <f>D355</f>
        <v>32743400</v>
      </c>
      <c r="E354" s="13">
        <f>E355</f>
        <v>0</v>
      </c>
      <c r="F354" s="16">
        <f t="shared" si="44"/>
        <v>0</v>
      </c>
      <c r="G354" s="217"/>
    </row>
    <row r="355" spans="1:7" s="9" customFormat="1" ht="31.2" x14ac:dyDescent="0.3">
      <c r="A355" s="1" t="s">
        <v>748</v>
      </c>
      <c r="B355" s="2" t="s">
        <v>746</v>
      </c>
      <c r="C355" s="44">
        <v>0</v>
      </c>
      <c r="D355" s="13">
        <v>32743400</v>
      </c>
      <c r="E355" s="13">
        <v>0</v>
      </c>
      <c r="F355" s="16">
        <f t="shared" si="44"/>
        <v>0</v>
      </c>
      <c r="G355" s="217"/>
    </row>
    <row r="356" spans="1:7" s="9" customFormat="1" ht="31.2" x14ac:dyDescent="0.3">
      <c r="A356" s="1" t="s">
        <v>751</v>
      </c>
      <c r="B356" s="2" t="s">
        <v>749</v>
      </c>
      <c r="C356" s="44">
        <f>C357</f>
        <v>0</v>
      </c>
      <c r="D356" s="13">
        <f>D357</f>
        <v>1082165200</v>
      </c>
      <c r="E356" s="13">
        <f>E357</f>
        <v>782162083.47000003</v>
      </c>
      <c r="F356" s="16">
        <f t="shared" si="44"/>
        <v>72.277512109056914</v>
      </c>
      <c r="G356" s="217"/>
    </row>
    <row r="357" spans="1:7" s="9" customFormat="1" ht="31.2" x14ac:dyDescent="0.3">
      <c r="A357" s="1" t="s">
        <v>752</v>
      </c>
      <c r="B357" s="2" t="s">
        <v>750</v>
      </c>
      <c r="C357" s="44">
        <v>0</v>
      </c>
      <c r="D357" s="13">
        <v>1082165200</v>
      </c>
      <c r="E357" s="13">
        <v>782162083.47000003</v>
      </c>
      <c r="F357" s="16">
        <f t="shared" si="44"/>
        <v>72.277512109056914</v>
      </c>
      <c r="G357" s="217"/>
    </row>
    <row r="358" spans="1:7" s="9" customFormat="1" ht="46.8" x14ac:dyDescent="0.3">
      <c r="A358" s="1" t="s">
        <v>875</v>
      </c>
      <c r="B358" s="2" t="s">
        <v>877</v>
      </c>
      <c r="C358" s="44">
        <f>C359</f>
        <v>0</v>
      </c>
      <c r="D358" s="13">
        <f>D359</f>
        <v>156526400</v>
      </c>
      <c r="E358" s="13">
        <f>E359</f>
        <v>156526400</v>
      </c>
      <c r="F358" s="16">
        <f t="shared" si="44"/>
        <v>100</v>
      </c>
      <c r="G358" s="217"/>
    </row>
    <row r="359" spans="1:7" s="9" customFormat="1" ht="62.4" x14ac:dyDescent="0.3">
      <c r="A359" s="1" t="s">
        <v>876</v>
      </c>
      <c r="B359" s="2" t="s">
        <v>878</v>
      </c>
      <c r="C359" s="44">
        <v>0</v>
      </c>
      <c r="D359" s="13">
        <v>156526400</v>
      </c>
      <c r="E359" s="13">
        <v>156526400</v>
      </c>
      <c r="F359" s="16">
        <f t="shared" si="44"/>
        <v>100</v>
      </c>
      <c r="G359" s="217"/>
    </row>
    <row r="360" spans="1:7" s="9" customFormat="1" ht="31.2" x14ac:dyDescent="0.3">
      <c r="A360" s="1" t="s">
        <v>755</v>
      </c>
      <c r="B360" s="2" t="s">
        <v>753</v>
      </c>
      <c r="C360" s="44">
        <f>C361</f>
        <v>0</v>
      </c>
      <c r="D360" s="13">
        <f>D361</f>
        <v>52000000</v>
      </c>
      <c r="E360" s="13">
        <f>E361</f>
        <v>0</v>
      </c>
      <c r="F360" s="16">
        <f t="shared" si="44"/>
        <v>0</v>
      </c>
      <c r="G360" s="217"/>
    </row>
    <row r="361" spans="1:7" s="9" customFormat="1" ht="31.2" x14ac:dyDescent="0.3">
      <c r="A361" s="1" t="s">
        <v>756</v>
      </c>
      <c r="B361" s="2" t="s">
        <v>754</v>
      </c>
      <c r="C361" s="44">
        <v>0</v>
      </c>
      <c r="D361" s="13">
        <v>52000000</v>
      </c>
      <c r="E361" s="13">
        <v>0</v>
      </c>
      <c r="F361" s="16">
        <f t="shared" si="44"/>
        <v>0</v>
      </c>
      <c r="G361" s="217"/>
    </row>
    <row r="362" spans="1:7" s="9" customFormat="1" ht="46.8" x14ac:dyDescent="0.3">
      <c r="A362" s="1" t="s">
        <v>929</v>
      </c>
      <c r="B362" s="2" t="s">
        <v>931</v>
      </c>
      <c r="C362" s="44">
        <f>C363</f>
        <v>0</v>
      </c>
      <c r="D362" s="13">
        <f>D363</f>
        <v>32630700</v>
      </c>
      <c r="E362" s="13">
        <f>E363</f>
        <v>0</v>
      </c>
      <c r="F362" s="16">
        <f t="shared" si="44"/>
        <v>0</v>
      </c>
      <c r="G362" s="217"/>
    </row>
    <row r="363" spans="1:7" s="9" customFormat="1" ht="62.4" x14ac:dyDescent="0.3">
      <c r="A363" s="1" t="s">
        <v>930</v>
      </c>
      <c r="B363" s="2" t="s">
        <v>932</v>
      </c>
      <c r="C363" s="44">
        <v>0</v>
      </c>
      <c r="D363" s="13">
        <v>32630700</v>
      </c>
      <c r="E363" s="13">
        <v>0</v>
      </c>
      <c r="F363" s="16">
        <f t="shared" si="44"/>
        <v>0</v>
      </c>
      <c r="G363" s="217"/>
    </row>
    <row r="364" spans="1:7" s="9" customFormat="1" ht="62.4" x14ac:dyDescent="0.3">
      <c r="A364" s="1" t="s">
        <v>415</v>
      </c>
      <c r="B364" s="2" t="s">
        <v>416</v>
      </c>
      <c r="C364" s="44">
        <f>C365</f>
        <v>807860417.88</v>
      </c>
      <c r="D364" s="13">
        <f>D365</f>
        <v>370910800</v>
      </c>
      <c r="E364" s="13">
        <f>E365</f>
        <v>162481874.62</v>
      </c>
      <c r="F364" s="16">
        <f t="shared" si="44"/>
        <v>43.806185913162949</v>
      </c>
      <c r="G364" s="217">
        <f t="shared" si="43"/>
        <v>20.11261735615015</v>
      </c>
    </row>
    <row r="365" spans="1:7" s="9" customFormat="1" ht="65.25" customHeight="1" x14ac:dyDescent="0.3">
      <c r="A365" s="1" t="s">
        <v>317</v>
      </c>
      <c r="B365" s="2" t="s">
        <v>8</v>
      </c>
      <c r="C365" s="44">
        <v>807860417.88</v>
      </c>
      <c r="D365" s="13">
        <v>370910800</v>
      </c>
      <c r="E365" s="13">
        <v>162481874.62</v>
      </c>
      <c r="F365" s="16">
        <f t="shared" si="44"/>
        <v>43.806185913162949</v>
      </c>
      <c r="G365" s="217">
        <f t="shared" si="43"/>
        <v>20.11261735615015</v>
      </c>
    </row>
    <row r="366" spans="1:7" s="9" customFormat="1" ht="46.8" x14ac:dyDescent="0.3">
      <c r="A366" s="1" t="s">
        <v>762</v>
      </c>
      <c r="B366" s="2" t="s">
        <v>757</v>
      </c>
      <c r="C366" s="44">
        <f>C367</f>
        <v>0</v>
      </c>
      <c r="D366" s="13">
        <f>D367</f>
        <v>887018100</v>
      </c>
      <c r="E366" s="13">
        <f>E367</f>
        <v>234436010.19999999</v>
      </c>
      <c r="F366" s="16">
        <f t="shared" si="44"/>
        <v>26.42967603479568</v>
      </c>
      <c r="G366" s="217"/>
    </row>
    <row r="367" spans="1:7" s="9" customFormat="1" ht="46.8" x14ac:dyDescent="0.3">
      <c r="A367" s="1" t="s">
        <v>761</v>
      </c>
      <c r="B367" s="2" t="s">
        <v>758</v>
      </c>
      <c r="C367" s="44">
        <v>0</v>
      </c>
      <c r="D367" s="13">
        <v>887018100</v>
      </c>
      <c r="E367" s="13">
        <v>234436010.19999999</v>
      </c>
      <c r="F367" s="16">
        <f t="shared" si="44"/>
        <v>26.42967603479568</v>
      </c>
      <c r="G367" s="217"/>
    </row>
    <row r="368" spans="1:7" s="105" customFormat="1" ht="46.8" x14ac:dyDescent="0.3">
      <c r="A368" s="108" t="s">
        <v>992</v>
      </c>
      <c r="B368" s="109" t="s">
        <v>993</v>
      </c>
      <c r="C368" s="106">
        <f>C369</f>
        <v>198938033.38</v>
      </c>
      <c r="D368" s="111">
        <f t="shared" ref="D368:E368" si="47">D369</f>
        <v>0</v>
      </c>
      <c r="E368" s="111">
        <f t="shared" si="47"/>
        <v>0</v>
      </c>
      <c r="F368" s="107"/>
      <c r="G368" s="217">
        <f t="shared" si="43"/>
        <v>0</v>
      </c>
    </row>
    <row r="369" spans="1:7" s="105" customFormat="1" ht="46.8" x14ac:dyDescent="0.3">
      <c r="A369" s="108" t="s">
        <v>994</v>
      </c>
      <c r="B369" s="109" t="s">
        <v>995</v>
      </c>
      <c r="C369" s="106">
        <v>198938033.38</v>
      </c>
      <c r="D369" s="106">
        <v>0</v>
      </c>
      <c r="E369" s="106">
        <v>0</v>
      </c>
      <c r="F369" s="107"/>
      <c r="G369" s="217">
        <f t="shared" si="43"/>
        <v>0</v>
      </c>
    </row>
    <row r="370" spans="1:7" s="9" customFormat="1" ht="46.8" x14ac:dyDescent="0.3">
      <c r="A370" s="1" t="s">
        <v>763</v>
      </c>
      <c r="B370" s="2" t="s">
        <v>759</v>
      </c>
      <c r="C370" s="44">
        <f>C371</f>
        <v>0</v>
      </c>
      <c r="D370" s="13">
        <f>D371</f>
        <v>38442200</v>
      </c>
      <c r="E370" s="13">
        <f>E371</f>
        <v>38442200</v>
      </c>
      <c r="F370" s="16">
        <f t="shared" si="44"/>
        <v>100</v>
      </c>
      <c r="G370" s="217"/>
    </row>
    <row r="371" spans="1:7" s="9" customFormat="1" ht="46.8" x14ac:dyDescent="0.3">
      <c r="A371" s="1" t="s">
        <v>764</v>
      </c>
      <c r="B371" s="2" t="s">
        <v>760</v>
      </c>
      <c r="C371" s="44">
        <v>0</v>
      </c>
      <c r="D371" s="13">
        <v>38442200</v>
      </c>
      <c r="E371" s="13">
        <v>38442200</v>
      </c>
      <c r="F371" s="16">
        <f t="shared" si="44"/>
        <v>100</v>
      </c>
      <c r="G371" s="217"/>
    </row>
    <row r="372" spans="1:7" s="9" customFormat="1" ht="31.2" x14ac:dyDescent="0.3">
      <c r="A372" s="1" t="s">
        <v>879</v>
      </c>
      <c r="B372" s="2" t="s">
        <v>881</v>
      </c>
      <c r="C372" s="44">
        <f>C373</f>
        <v>4633856.1399999997</v>
      </c>
      <c r="D372" s="13">
        <f>D373</f>
        <v>92022300</v>
      </c>
      <c r="E372" s="13">
        <f>E373</f>
        <v>43158700</v>
      </c>
      <c r="F372" s="16">
        <f t="shared" si="44"/>
        <v>46.900262219049075</v>
      </c>
      <c r="G372" s="217">
        <f t="shared" si="43"/>
        <v>931.37764091226188</v>
      </c>
    </row>
    <row r="373" spans="1:7" s="9" customFormat="1" ht="31.2" x14ac:dyDescent="0.3">
      <c r="A373" s="1" t="s">
        <v>880</v>
      </c>
      <c r="B373" s="2" t="s">
        <v>882</v>
      </c>
      <c r="C373" s="44">
        <v>4633856.1399999997</v>
      </c>
      <c r="D373" s="13">
        <v>92022300</v>
      </c>
      <c r="E373" s="13">
        <v>43158700</v>
      </c>
      <c r="F373" s="16">
        <f t="shared" si="44"/>
        <v>46.900262219049075</v>
      </c>
      <c r="G373" s="217">
        <f t="shared" si="43"/>
        <v>931.37764091226188</v>
      </c>
    </row>
    <row r="374" spans="1:7" s="9" customFormat="1" x14ac:dyDescent="0.3">
      <c r="A374" s="18" t="s">
        <v>318</v>
      </c>
      <c r="B374" s="19" t="s">
        <v>19</v>
      </c>
      <c r="C374" s="43">
        <f>C375+C377+C379+C381+C382+C383+C385+C387+C389+C391+C393+C395+C397+C399+C401+C403+C404+C406+C408+C410+C412+C414+C416+C418+C420</f>
        <v>4235292053.4699988</v>
      </c>
      <c r="D374" s="12">
        <f>D375+D377+D379+D381+D382+D383+D385+D389+D391+D393+D395+D403+D406+D408+D412+D414+D416+D418+D420</f>
        <v>3524409700</v>
      </c>
      <c r="E374" s="12">
        <f>E375+E377+E379+E381+E382+E383+E385+E389+E391+E393+E395+E403+E406+E408+E412+E414+E416+E418+E420</f>
        <v>2548696724.8700004</v>
      </c>
      <c r="F374" s="17">
        <f t="shared" si="44"/>
        <v>72.315563223821584</v>
      </c>
      <c r="G374" s="218">
        <f t="shared" si="43"/>
        <v>60.177590888492297</v>
      </c>
    </row>
    <row r="375" spans="1:7" s="9" customFormat="1" ht="19.8" customHeight="1" x14ac:dyDescent="0.3">
      <c r="A375" s="1" t="s">
        <v>649</v>
      </c>
      <c r="B375" s="2" t="s">
        <v>647</v>
      </c>
      <c r="C375" s="44">
        <f>C376</f>
        <v>22000016.399999999</v>
      </c>
      <c r="D375" s="13">
        <f>D376</f>
        <v>54710800</v>
      </c>
      <c r="E375" s="13">
        <f>E376</f>
        <v>0</v>
      </c>
      <c r="F375" s="16">
        <f t="shared" si="44"/>
        <v>0</v>
      </c>
      <c r="G375" s="217">
        <f t="shared" si="43"/>
        <v>0</v>
      </c>
    </row>
    <row r="376" spans="1:7" s="9" customFormat="1" ht="37.200000000000003" customHeight="1" x14ac:dyDescent="0.3">
      <c r="A376" s="1" t="s">
        <v>650</v>
      </c>
      <c r="B376" s="2" t="s">
        <v>648</v>
      </c>
      <c r="C376" s="44">
        <v>22000016.399999999</v>
      </c>
      <c r="D376" s="13">
        <v>54710800</v>
      </c>
      <c r="E376" s="13">
        <v>0</v>
      </c>
      <c r="F376" s="16">
        <f t="shared" si="44"/>
        <v>0</v>
      </c>
      <c r="G376" s="217">
        <f t="shared" si="43"/>
        <v>0</v>
      </c>
    </row>
    <row r="377" spans="1:7" s="9" customFormat="1" ht="31.2" x14ac:dyDescent="0.3">
      <c r="A377" s="1" t="s">
        <v>417</v>
      </c>
      <c r="B377" s="2" t="s">
        <v>765</v>
      </c>
      <c r="C377" s="44">
        <f>C378</f>
        <v>22813608.309999999</v>
      </c>
      <c r="D377" s="13">
        <f>D378</f>
        <v>33806900</v>
      </c>
      <c r="E377" s="13">
        <f>E378</f>
        <v>24821994.84</v>
      </c>
      <c r="F377" s="16">
        <f t="shared" si="44"/>
        <v>73.422865864660764</v>
      </c>
      <c r="G377" s="217">
        <f t="shared" si="43"/>
        <v>108.80345845650228</v>
      </c>
    </row>
    <row r="378" spans="1:7" s="9" customFormat="1" ht="46.8" x14ac:dyDescent="0.3">
      <c r="A378" s="1" t="s">
        <v>319</v>
      </c>
      <c r="B378" s="2" t="s">
        <v>766</v>
      </c>
      <c r="C378" s="44">
        <v>22813608.309999999</v>
      </c>
      <c r="D378" s="13">
        <v>33806900</v>
      </c>
      <c r="E378" s="13">
        <v>24821994.84</v>
      </c>
      <c r="F378" s="16">
        <f t="shared" si="44"/>
        <v>73.422865864660764</v>
      </c>
      <c r="G378" s="217">
        <f t="shared" si="43"/>
        <v>108.80345845650228</v>
      </c>
    </row>
    <row r="379" spans="1:7" s="9" customFormat="1" ht="46.8" x14ac:dyDescent="0.3">
      <c r="A379" s="1" t="s">
        <v>418</v>
      </c>
      <c r="B379" s="2" t="s">
        <v>419</v>
      </c>
      <c r="C379" s="44">
        <f>C380</f>
        <v>257384.6</v>
      </c>
      <c r="D379" s="13">
        <f>D380</f>
        <v>3779100</v>
      </c>
      <c r="E379" s="13">
        <f>E380</f>
        <v>3026983.77</v>
      </c>
      <c r="F379" s="16">
        <f t="shared" si="44"/>
        <v>80.098006668254357</v>
      </c>
      <c r="G379" s="217">
        <f t="shared" si="43"/>
        <v>1176.0547328783462</v>
      </c>
    </row>
    <row r="380" spans="1:7" s="9" customFormat="1" ht="46.8" x14ac:dyDescent="0.3">
      <c r="A380" s="1" t="s">
        <v>320</v>
      </c>
      <c r="B380" s="2" t="s">
        <v>20</v>
      </c>
      <c r="C380" s="44">
        <v>257384.6</v>
      </c>
      <c r="D380" s="13">
        <v>3779100</v>
      </c>
      <c r="E380" s="13">
        <v>3026983.77</v>
      </c>
      <c r="F380" s="16">
        <f t="shared" si="44"/>
        <v>80.098006668254357</v>
      </c>
      <c r="G380" s="217">
        <f t="shared" si="43"/>
        <v>1176.0547328783462</v>
      </c>
    </row>
    <row r="381" spans="1:7" s="9" customFormat="1" ht="31.2" x14ac:dyDescent="0.3">
      <c r="A381" s="1" t="s">
        <v>321</v>
      </c>
      <c r="B381" s="2" t="s">
        <v>21</v>
      </c>
      <c r="C381" s="44">
        <v>0</v>
      </c>
      <c r="D381" s="13">
        <v>5292000</v>
      </c>
      <c r="E381" s="13">
        <v>496584.45</v>
      </c>
      <c r="F381" s="16">
        <f t="shared" si="44"/>
        <v>9.3836819727891161</v>
      </c>
      <c r="G381" s="217"/>
    </row>
    <row r="382" spans="1:7" s="9" customFormat="1" ht="31.2" x14ac:dyDescent="0.3">
      <c r="A382" s="1" t="s">
        <v>322</v>
      </c>
      <c r="B382" s="2" t="s">
        <v>22</v>
      </c>
      <c r="C382" s="44">
        <v>234589894.28</v>
      </c>
      <c r="D382" s="13">
        <v>351880400</v>
      </c>
      <c r="E382" s="13">
        <v>227013196.97</v>
      </c>
      <c r="F382" s="16">
        <f t="shared" si="44"/>
        <v>64.514305704438215</v>
      </c>
      <c r="G382" s="217">
        <f t="shared" si="43"/>
        <v>96.770237126686851</v>
      </c>
    </row>
    <row r="383" spans="1:7" s="9" customFormat="1" ht="79.8" customHeight="1" x14ac:dyDescent="0.3">
      <c r="A383" s="1" t="s">
        <v>653</v>
      </c>
      <c r="B383" s="20" t="s">
        <v>651</v>
      </c>
      <c r="C383" s="44">
        <f>C384</f>
        <v>11746100</v>
      </c>
      <c r="D383" s="13">
        <f>D384</f>
        <v>10410700</v>
      </c>
      <c r="E383" s="13">
        <f>E384</f>
        <v>10410700</v>
      </c>
      <c r="F383" s="16">
        <f t="shared" si="44"/>
        <v>100</v>
      </c>
      <c r="G383" s="217">
        <f t="shared" si="43"/>
        <v>88.631120116464189</v>
      </c>
    </row>
    <row r="384" spans="1:7" s="9" customFormat="1" ht="81" customHeight="1" x14ac:dyDescent="0.3">
      <c r="A384" s="1" t="s">
        <v>654</v>
      </c>
      <c r="B384" s="20" t="s">
        <v>652</v>
      </c>
      <c r="C384" s="44">
        <v>11746100</v>
      </c>
      <c r="D384" s="13">
        <v>10410700</v>
      </c>
      <c r="E384" s="13">
        <v>10410700</v>
      </c>
      <c r="F384" s="16">
        <f t="shared" si="44"/>
        <v>100</v>
      </c>
      <c r="G384" s="217">
        <f t="shared" si="43"/>
        <v>88.631120116464189</v>
      </c>
    </row>
    <row r="385" spans="1:7" s="9" customFormat="1" ht="46.8" x14ac:dyDescent="0.3">
      <c r="A385" s="1" t="s">
        <v>420</v>
      </c>
      <c r="B385" s="2" t="s">
        <v>421</v>
      </c>
      <c r="C385" s="44">
        <f>C386</f>
        <v>6593200</v>
      </c>
      <c r="D385" s="13">
        <f>D386</f>
        <v>6295700</v>
      </c>
      <c r="E385" s="13">
        <f>E386</f>
        <v>6295700</v>
      </c>
      <c r="F385" s="16">
        <f t="shared" si="44"/>
        <v>100</v>
      </c>
      <c r="G385" s="217">
        <f t="shared" si="43"/>
        <v>95.487775283625552</v>
      </c>
    </row>
    <row r="386" spans="1:7" s="9" customFormat="1" ht="50.25" customHeight="1" x14ac:dyDescent="0.3">
      <c r="A386" s="1" t="s">
        <v>323</v>
      </c>
      <c r="B386" s="2" t="s">
        <v>23</v>
      </c>
      <c r="C386" s="44">
        <v>6593200</v>
      </c>
      <c r="D386" s="13">
        <v>6295700</v>
      </c>
      <c r="E386" s="13">
        <v>6295700</v>
      </c>
      <c r="F386" s="16">
        <f t="shared" si="44"/>
        <v>100</v>
      </c>
      <c r="G386" s="217">
        <f t="shared" si="43"/>
        <v>95.487775283625552</v>
      </c>
    </row>
    <row r="387" spans="1:7" s="110" customFormat="1" ht="46.8" x14ac:dyDescent="0.3">
      <c r="A387" s="113" t="s">
        <v>996</v>
      </c>
      <c r="B387" s="114" t="s">
        <v>997</v>
      </c>
      <c r="C387" s="111">
        <f>C388</f>
        <v>1299959479.21</v>
      </c>
      <c r="D387" s="116">
        <f t="shared" ref="D387:E387" si="48">D388</f>
        <v>0</v>
      </c>
      <c r="E387" s="116">
        <f t="shared" si="48"/>
        <v>0</v>
      </c>
      <c r="F387" s="112"/>
      <c r="G387" s="217">
        <f t="shared" si="43"/>
        <v>0</v>
      </c>
    </row>
    <row r="388" spans="1:7" s="110" customFormat="1" ht="46.8" x14ac:dyDescent="0.3">
      <c r="A388" s="113" t="s">
        <v>998</v>
      </c>
      <c r="B388" s="114" t="s">
        <v>999</v>
      </c>
      <c r="C388" s="111">
        <v>1299959479.21</v>
      </c>
      <c r="D388" s="111">
        <v>0</v>
      </c>
      <c r="E388" s="111">
        <v>0</v>
      </c>
      <c r="F388" s="112"/>
      <c r="G388" s="217">
        <f t="shared" si="43"/>
        <v>0</v>
      </c>
    </row>
    <row r="389" spans="1:7" s="9" customFormat="1" ht="50.25" customHeight="1" x14ac:dyDescent="0.3">
      <c r="A389" s="1" t="s">
        <v>422</v>
      </c>
      <c r="B389" s="2" t="s">
        <v>423</v>
      </c>
      <c r="C389" s="44">
        <f>C390</f>
        <v>3151800</v>
      </c>
      <c r="D389" s="13">
        <f>D390</f>
        <v>7985800</v>
      </c>
      <c r="E389" s="13">
        <f>E390</f>
        <v>7985800</v>
      </c>
      <c r="F389" s="16">
        <f t="shared" si="44"/>
        <v>100</v>
      </c>
      <c r="G389" s="217">
        <f t="shared" ref="G389:G452" si="49">E389/C389*100</f>
        <v>253.37267593121391</v>
      </c>
    </row>
    <row r="390" spans="1:7" s="9" customFormat="1" ht="62.4" x14ac:dyDescent="0.3">
      <c r="A390" s="1" t="s">
        <v>324</v>
      </c>
      <c r="B390" s="2" t="s">
        <v>24</v>
      </c>
      <c r="C390" s="44">
        <v>3151800</v>
      </c>
      <c r="D390" s="13">
        <v>7985800</v>
      </c>
      <c r="E390" s="13">
        <v>7985800</v>
      </c>
      <c r="F390" s="16">
        <f t="shared" si="44"/>
        <v>100</v>
      </c>
      <c r="G390" s="217">
        <f t="shared" si="49"/>
        <v>253.37267593121391</v>
      </c>
    </row>
    <row r="391" spans="1:7" s="9" customFormat="1" ht="46.8" x14ac:dyDescent="0.3">
      <c r="A391" s="1" t="s">
        <v>424</v>
      </c>
      <c r="B391" s="2" t="s">
        <v>425</v>
      </c>
      <c r="C391" s="44">
        <f>C392</f>
        <v>67948974.859999999</v>
      </c>
      <c r="D391" s="13">
        <f>D392</f>
        <v>105268900</v>
      </c>
      <c r="E391" s="13">
        <f>E392</f>
        <v>69791794.969999999</v>
      </c>
      <c r="F391" s="16">
        <f t="shared" si="44"/>
        <v>66.298588633490041</v>
      </c>
      <c r="G391" s="217">
        <f t="shared" si="49"/>
        <v>102.71206462466415</v>
      </c>
    </row>
    <row r="392" spans="1:7" s="9" customFormat="1" ht="62.4" x14ac:dyDescent="0.3">
      <c r="A392" s="1" t="s">
        <v>325</v>
      </c>
      <c r="B392" s="2" t="s">
        <v>25</v>
      </c>
      <c r="C392" s="44">
        <v>67948974.859999999</v>
      </c>
      <c r="D392" s="13">
        <v>105268900</v>
      </c>
      <c r="E392" s="13">
        <v>69791794.969999999</v>
      </c>
      <c r="F392" s="16">
        <f t="shared" si="44"/>
        <v>66.298588633490041</v>
      </c>
      <c r="G392" s="217">
        <f t="shared" si="49"/>
        <v>102.71206462466415</v>
      </c>
    </row>
    <row r="393" spans="1:7" s="9" customFormat="1" ht="69" customHeight="1" x14ac:dyDescent="0.3">
      <c r="A393" s="1" t="s">
        <v>426</v>
      </c>
      <c r="B393" s="2" t="s">
        <v>655</v>
      </c>
      <c r="C393" s="44">
        <f>C394</f>
        <v>48533.05</v>
      </c>
      <c r="D393" s="13">
        <f>D394</f>
        <v>131000</v>
      </c>
      <c r="E393" s="13">
        <f>E394</f>
        <v>40074.480000000003</v>
      </c>
      <c r="F393" s="16">
        <f t="shared" si="44"/>
        <v>30.591206106870235</v>
      </c>
      <c r="G393" s="217">
        <f t="shared" si="49"/>
        <v>82.571526001353718</v>
      </c>
    </row>
    <row r="394" spans="1:7" s="9" customFormat="1" ht="84" customHeight="1" x14ac:dyDescent="0.3">
      <c r="A394" s="1" t="s">
        <v>326</v>
      </c>
      <c r="B394" s="2" t="s">
        <v>656</v>
      </c>
      <c r="C394" s="44">
        <v>48533.05</v>
      </c>
      <c r="D394" s="13">
        <v>131000</v>
      </c>
      <c r="E394" s="13">
        <v>40074.480000000003</v>
      </c>
      <c r="F394" s="16">
        <f t="shared" si="44"/>
        <v>30.591206106870235</v>
      </c>
      <c r="G394" s="217">
        <f t="shared" si="49"/>
        <v>82.571526001353718</v>
      </c>
    </row>
    <row r="395" spans="1:7" s="9" customFormat="1" ht="31.2" x14ac:dyDescent="0.3">
      <c r="A395" s="1" t="s">
        <v>427</v>
      </c>
      <c r="B395" s="2" t="s">
        <v>428</v>
      </c>
      <c r="C395" s="44">
        <f>C396</f>
        <v>514425291.17000002</v>
      </c>
      <c r="D395" s="13">
        <f>D396</f>
        <v>722816000</v>
      </c>
      <c r="E395" s="13">
        <f>E396</f>
        <v>512466318.75</v>
      </c>
      <c r="F395" s="16">
        <f t="shared" si="44"/>
        <v>70.898585359206209</v>
      </c>
      <c r="G395" s="217">
        <f t="shared" si="49"/>
        <v>99.619192047198041</v>
      </c>
    </row>
    <row r="396" spans="1:7" s="9" customFormat="1" ht="31.2" x14ac:dyDescent="0.3">
      <c r="A396" s="1" t="s">
        <v>327</v>
      </c>
      <c r="B396" s="2" t="s">
        <v>26</v>
      </c>
      <c r="C396" s="44">
        <v>514425291.17000002</v>
      </c>
      <c r="D396" s="13">
        <v>722816000</v>
      </c>
      <c r="E396" s="13">
        <v>512466318.75</v>
      </c>
      <c r="F396" s="16">
        <f t="shared" si="44"/>
        <v>70.898585359206209</v>
      </c>
      <c r="G396" s="217">
        <f t="shared" si="49"/>
        <v>99.619192047198041</v>
      </c>
    </row>
    <row r="397" spans="1:7" s="115" customFormat="1" ht="31.2" x14ac:dyDescent="0.3">
      <c r="A397" s="118" t="s">
        <v>1000</v>
      </c>
      <c r="B397" s="119" t="s">
        <v>1001</v>
      </c>
      <c r="C397" s="116">
        <f>C398</f>
        <v>4698695.2</v>
      </c>
      <c r="D397" s="121">
        <f t="shared" ref="D397:E397" si="50">D398</f>
        <v>0</v>
      </c>
      <c r="E397" s="121">
        <f t="shared" si="50"/>
        <v>0</v>
      </c>
      <c r="F397" s="117"/>
      <c r="G397" s="217">
        <f t="shared" si="49"/>
        <v>0</v>
      </c>
    </row>
    <row r="398" spans="1:7" s="115" customFormat="1" ht="46.8" x14ac:dyDescent="0.3">
      <c r="A398" s="118" t="s">
        <v>1002</v>
      </c>
      <c r="B398" s="119" t="s">
        <v>1003</v>
      </c>
      <c r="C398" s="116">
        <v>4698695.2</v>
      </c>
      <c r="D398" s="116">
        <v>0</v>
      </c>
      <c r="E398" s="116">
        <v>0</v>
      </c>
      <c r="F398" s="117"/>
      <c r="G398" s="217">
        <f t="shared" si="49"/>
        <v>0</v>
      </c>
    </row>
    <row r="399" spans="1:7" s="120" customFormat="1" ht="84" customHeight="1" x14ac:dyDescent="0.3">
      <c r="A399" s="123" t="s">
        <v>1004</v>
      </c>
      <c r="B399" s="124" t="s">
        <v>1005</v>
      </c>
      <c r="C399" s="121">
        <f>C400</f>
        <v>3753020.49</v>
      </c>
      <c r="D399" s="126">
        <f t="shared" ref="D399:E399" si="51">D400</f>
        <v>0</v>
      </c>
      <c r="E399" s="126">
        <f t="shared" si="51"/>
        <v>0</v>
      </c>
      <c r="F399" s="122"/>
      <c r="G399" s="217">
        <f t="shared" si="49"/>
        <v>0</v>
      </c>
    </row>
    <row r="400" spans="1:7" s="120" customFormat="1" ht="84" customHeight="1" x14ac:dyDescent="0.3">
      <c r="A400" s="123" t="s">
        <v>1006</v>
      </c>
      <c r="B400" s="124" t="s">
        <v>1007</v>
      </c>
      <c r="C400" s="121">
        <v>3753020.49</v>
      </c>
      <c r="D400" s="121">
        <v>0</v>
      </c>
      <c r="E400" s="121">
        <v>0</v>
      </c>
      <c r="F400" s="122"/>
      <c r="G400" s="217">
        <f t="shared" si="49"/>
        <v>0</v>
      </c>
    </row>
    <row r="401" spans="1:7" s="120" customFormat="1" ht="80.400000000000006" customHeight="1" x14ac:dyDescent="0.3">
      <c r="A401" s="123" t="s">
        <v>1008</v>
      </c>
      <c r="B401" s="128" t="s">
        <v>1011</v>
      </c>
      <c r="C401" s="121">
        <f>C402</f>
        <v>79315.820000000007</v>
      </c>
      <c r="D401" s="126">
        <f t="shared" ref="D401:E401" si="52">D402</f>
        <v>0</v>
      </c>
      <c r="E401" s="126">
        <f t="shared" si="52"/>
        <v>0</v>
      </c>
      <c r="F401" s="122"/>
      <c r="G401" s="217">
        <f t="shared" si="49"/>
        <v>0</v>
      </c>
    </row>
    <row r="402" spans="1:7" s="120" customFormat="1" ht="84" customHeight="1" x14ac:dyDescent="0.3">
      <c r="A402" s="123" t="s">
        <v>1009</v>
      </c>
      <c r="B402" s="124" t="s">
        <v>1010</v>
      </c>
      <c r="C402" s="121">
        <v>79315.820000000007</v>
      </c>
      <c r="D402" s="121">
        <v>0</v>
      </c>
      <c r="E402" s="121">
        <v>0</v>
      </c>
      <c r="F402" s="122"/>
      <c r="G402" s="217">
        <f t="shared" si="49"/>
        <v>0</v>
      </c>
    </row>
    <row r="403" spans="1:7" s="9" customFormat="1" ht="67.8" customHeight="1" x14ac:dyDescent="0.3">
      <c r="A403" s="1" t="s">
        <v>328</v>
      </c>
      <c r="B403" s="2" t="s">
        <v>657</v>
      </c>
      <c r="C403" s="44">
        <v>374264997.74000001</v>
      </c>
      <c r="D403" s="13">
        <v>397409000</v>
      </c>
      <c r="E403" s="13">
        <v>259683495.08000001</v>
      </c>
      <c r="F403" s="16">
        <f t="shared" si="44"/>
        <v>65.344140439698151</v>
      </c>
      <c r="G403" s="217">
        <f t="shared" si="49"/>
        <v>69.384926896209734</v>
      </c>
    </row>
    <row r="404" spans="1:7" s="125" customFormat="1" ht="97.8" customHeight="1" x14ac:dyDescent="0.3">
      <c r="A404" s="129" t="s">
        <v>1012</v>
      </c>
      <c r="B404" s="130" t="s">
        <v>1013</v>
      </c>
      <c r="C404" s="126">
        <f>C405</f>
        <v>363280992.74000001</v>
      </c>
      <c r="D404" s="132">
        <f t="shared" ref="D404:E404" si="53">D405</f>
        <v>0</v>
      </c>
      <c r="E404" s="132">
        <f t="shared" si="53"/>
        <v>0</v>
      </c>
      <c r="F404" s="127"/>
      <c r="G404" s="217">
        <f t="shared" si="49"/>
        <v>0</v>
      </c>
    </row>
    <row r="405" spans="1:7" s="125" customFormat="1" ht="97.2" customHeight="1" x14ac:dyDescent="0.3">
      <c r="A405" s="129" t="s">
        <v>1014</v>
      </c>
      <c r="B405" s="130" t="s">
        <v>1015</v>
      </c>
      <c r="C405" s="126">
        <v>363280992.74000001</v>
      </c>
      <c r="D405" s="126">
        <v>0</v>
      </c>
      <c r="E405" s="126">
        <v>0</v>
      </c>
      <c r="F405" s="127"/>
      <c r="G405" s="217">
        <f t="shared" si="49"/>
        <v>0</v>
      </c>
    </row>
    <row r="406" spans="1:7" s="9" customFormat="1" ht="31.2" x14ac:dyDescent="0.3">
      <c r="A406" s="1" t="s">
        <v>767</v>
      </c>
      <c r="B406" s="2" t="s">
        <v>769</v>
      </c>
      <c r="C406" s="44">
        <f>C407</f>
        <v>0</v>
      </c>
      <c r="D406" s="13">
        <f>D407</f>
        <v>33314000</v>
      </c>
      <c r="E406" s="13">
        <f>E407</f>
        <v>15953627.08</v>
      </c>
      <c r="F406" s="16">
        <f t="shared" si="44"/>
        <v>47.888656660863298</v>
      </c>
      <c r="G406" s="217"/>
    </row>
    <row r="407" spans="1:7" s="9" customFormat="1" ht="31.2" x14ac:dyDescent="0.3">
      <c r="A407" s="1" t="s">
        <v>768</v>
      </c>
      <c r="B407" s="2" t="s">
        <v>770</v>
      </c>
      <c r="C407" s="44">
        <v>0</v>
      </c>
      <c r="D407" s="13">
        <v>33314000</v>
      </c>
      <c r="E407" s="13">
        <v>15953627.08</v>
      </c>
      <c r="F407" s="16">
        <f t="shared" si="44"/>
        <v>47.888656660863298</v>
      </c>
      <c r="G407" s="217"/>
    </row>
    <row r="408" spans="1:7" s="9" customFormat="1" x14ac:dyDescent="0.3">
      <c r="A408" s="1" t="s">
        <v>429</v>
      </c>
      <c r="B408" s="2" t="s">
        <v>430</v>
      </c>
      <c r="C408" s="44">
        <f>C409</f>
        <v>6617360.79</v>
      </c>
      <c r="D408" s="13">
        <f>D409</f>
        <v>8353100</v>
      </c>
      <c r="E408" s="13">
        <f>E409</f>
        <v>4507162.18</v>
      </c>
      <c r="F408" s="16">
        <f t="shared" si="44"/>
        <v>53.95795788389939</v>
      </c>
      <c r="G408" s="217">
        <f t="shared" si="49"/>
        <v>68.111174878225128</v>
      </c>
    </row>
    <row r="409" spans="1:7" s="9" customFormat="1" ht="31.2" x14ac:dyDescent="0.3">
      <c r="A409" s="1" t="s">
        <v>329</v>
      </c>
      <c r="B409" s="2" t="s">
        <v>27</v>
      </c>
      <c r="C409" s="44">
        <v>6617360.79</v>
      </c>
      <c r="D409" s="13">
        <v>8353100</v>
      </c>
      <c r="E409" s="13">
        <v>4507162.18</v>
      </c>
      <c r="F409" s="16">
        <f t="shared" si="44"/>
        <v>53.95795788389939</v>
      </c>
      <c r="G409" s="217">
        <f t="shared" si="49"/>
        <v>68.111174878225128</v>
      </c>
    </row>
    <row r="410" spans="1:7" s="131" customFormat="1" ht="62.4" x14ac:dyDescent="0.3">
      <c r="A410" s="134" t="s">
        <v>1016</v>
      </c>
      <c r="B410" s="135" t="s">
        <v>1017</v>
      </c>
      <c r="C410" s="132">
        <f>C411</f>
        <v>20069700</v>
      </c>
      <c r="D410" s="136">
        <f t="shared" ref="D410:E410" si="54">D411</f>
        <v>0</v>
      </c>
      <c r="E410" s="136">
        <f t="shared" si="54"/>
        <v>0</v>
      </c>
      <c r="F410" s="133"/>
      <c r="G410" s="217">
        <f t="shared" si="49"/>
        <v>0</v>
      </c>
    </row>
    <row r="411" spans="1:7" s="131" customFormat="1" ht="62.4" x14ac:dyDescent="0.3">
      <c r="A411" s="134" t="s">
        <v>1018</v>
      </c>
      <c r="B411" s="135" t="s">
        <v>1019</v>
      </c>
      <c r="C411" s="132">
        <v>20069700</v>
      </c>
      <c r="D411" s="132">
        <v>0</v>
      </c>
      <c r="E411" s="132">
        <v>0</v>
      </c>
      <c r="F411" s="133"/>
      <c r="G411" s="217">
        <f t="shared" si="49"/>
        <v>0</v>
      </c>
    </row>
    <row r="412" spans="1:7" s="9" customFormat="1" ht="62.4" x14ac:dyDescent="0.3">
      <c r="A412" s="1" t="s">
        <v>431</v>
      </c>
      <c r="B412" s="2" t="s">
        <v>432</v>
      </c>
      <c r="C412" s="44">
        <f>C413</f>
        <v>55053200</v>
      </c>
      <c r="D412" s="13">
        <f>D413</f>
        <v>79657700</v>
      </c>
      <c r="E412" s="13">
        <f>E413</f>
        <v>79657700</v>
      </c>
      <c r="F412" s="16">
        <f t="shared" si="44"/>
        <v>100</v>
      </c>
      <c r="G412" s="217">
        <f t="shared" si="49"/>
        <v>144.69222497511498</v>
      </c>
    </row>
    <row r="413" spans="1:7" s="9" customFormat="1" ht="62.4" x14ac:dyDescent="0.3">
      <c r="A413" s="1" t="s">
        <v>330</v>
      </c>
      <c r="B413" s="2" t="s">
        <v>28</v>
      </c>
      <c r="C413" s="44">
        <v>55053200</v>
      </c>
      <c r="D413" s="13">
        <v>79657700</v>
      </c>
      <c r="E413" s="13">
        <v>79657700</v>
      </c>
      <c r="F413" s="16">
        <f t="shared" si="44"/>
        <v>100</v>
      </c>
      <c r="G413" s="217">
        <f t="shared" si="49"/>
        <v>144.69222497511498</v>
      </c>
    </row>
    <row r="414" spans="1:7" s="9" customFormat="1" ht="78" x14ac:dyDescent="0.3">
      <c r="A414" s="1" t="s">
        <v>433</v>
      </c>
      <c r="B414" s="2" t="s">
        <v>434</v>
      </c>
      <c r="C414" s="44">
        <f>C415</f>
        <v>247625436.40000001</v>
      </c>
      <c r="D414" s="13">
        <f>D415</f>
        <v>340084600</v>
      </c>
      <c r="E414" s="13">
        <f>E415</f>
        <v>306216225.41000003</v>
      </c>
      <c r="F414" s="16">
        <f t="shared" si="44"/>
        <v>90.041191341801436</v>
      </c>
      <c r="G414" s="217">
        <f t="shared" si="49"/>
        <v>123.66105431727772</v>
      </c>
    </row>
    <row r="415" spans="1:7" s="9" customFormat="1" ht="81" customHeight="1" x14ac:dyDescent="0.3">
      <c r="A415" s="1" t="s">
        <v>331</v>
      </c>
      <c r="B415" s="2" t="s">
        <v>156</v>
      </c>
      <c r="C415" s="44">
        <v>247625436.40000001</v>
      </c>
      <c r="D415" s="13">
        <v>340084600</v>
      </c>
      <c r="E415" s="13">
        <v>306216225.41000003</v>
      </c>
      <c r="F415" s="16">
        <f t="shared" si="44"/>
        <v>90.041191341801436</v>
      </c>
      <c r="G415" s="217">
        <f t="shared" si="49"/>
        <v>123.66105431727772</v>
      </c>
    </row>
    <row r="416" spans="1:7" s="9" customFormat="1" ht="31.2" x14ac:dyDescent="0.3">
      <c r="A416" s="1" t="s">
        <v>771</v>
      </c>
      <c r="B416" s="2" t="s">
        <v>773</v>
      </c>
      <c r="C416" s="44">
        <f>C417</f>
        <v>0</v>
      </c>
      <c r="D416" s="13">
        <f>D417</f>
        <v>1933900</v>
      </c>
      <c r="E416" s="13">
        <f>E417</f>
        <v>1855476</v>
      </c>
      <c r="F416" s="16">
        <f t="shared" si="44"/>
        <v>95.94477480738405</v>
      </c>
      <c r="G416" s="217"/>
    </row>
    <row r="417" spans="1:7" s="9" customFormat="1" ht="31.2" x14ac:dyDescent="0.3">
      <c r="A417" s="1" t="s">
        <v>772</v>
      </c>
      <c r="B417" s="2" t="s">
        <v>774</v>
      </c>
      <c r="C417" s="44">
        <v>0</v>
      </c>
      <c r="D417" s="13">
        <v>1933900</v>
      </c>
      <c r="E417" s="13">
        <v>1855476</v>
      </c>
      <c r="F417" s="16">
        <f t="shared" si="44"/>
        <v>95.94477480738405</v>
      </c>
      <c r="G417" s="217"/>
    </row>
    <row r="418" spans="1:7" s="9" customFormat="1" ht="31.2" x14ac:dyDescent="0.3">
      <c r="A418" s="1" t="s">
        <v>435</v>
      </c>
      <c r="B418" s="2" t="s">
        <v>436</v>
      </c>
      <c r="C418" s="44">
        <f>C419</f>
        <v>902158212.80999994</v>
      </c>
      <c r="D418" s="13">
        <f>D419</f>
        <v>1272616800</v>
      </c>
      <c r="E418" s="13">
        <f>E419</f>
        <v>945728848.38</v>
      </c>
      <c r="F418" s="16">
        <f t="shared" si="44"/>
        <v>74.313717089071901</v>
      </c>
      <c r="G418" s="217">
        <f t="shared" si="49"/>
        <v>104.82960027978775</v>
      </c>
    </row>
    <row r="419" spans="1:7" s="9" customFormat="1" ht="31.2" x14ac:dyDescent="0.3">
      <c r="A419" s="1" t="s">
        <v>332</v>
      </c>
      <c r="B419" s="2" t="s">
        <v>157</v>
      </c>
      <c r="C419" s="44">
        <v>902158212.80999994</v>
      </c>
      <c r="D419" s="13">
        <v>1272616800</v>
      </c>
      <c r="E419" s="13">
        <v>945728848.38</v>
      </c>
      <c r="F419" s="16">
        <f t="shared" si="44"/>
        <v>74.313717089071901</v>
      </c>
      <c r="G419" s="217">
        <f t="shared" si="49"/>
        <v>104.82960027978775</v>
      </c>
    </row>
    <row r="420" spans="1:7" s="9" customFormat="1" ht="31.2" x14ac:dyDescent="0.3">
      <c r="A420" s="1" t="s">
        <v>333</v>
      </c>
      <c r="B420" s="2" t="s">
        <v>29</v>
      </c>
      <c r="C420" s="44">
        <v>74156839.599999994</v>
      </c>
      <c r="D420" s="13">
        <v>88663300</v>
      </c>
      <c r="E420" s="13">
        <v>72745042.510000005</v>
      </c>
      <c r="F420" s="16">
        <f t="shared" ref="F420:F521" si="55">E420/D420*100</f>
        <v>82.046396321815223</v>
      </c>
      <c r="G420" s="217">
        <f t="shared" si="49"/>
        <v>98.096201108872521</v>
      </c>
    </row>
    <row r="421" spans="1:7" x14ac:dyDescent="0.3">
      <c r="A421" s="18" t="s">
        <v>334</v>
      </c>
      <c r="B421" s="19" t="s">
        <v>0</v>
      </c>
      <c r="C421" s="43">
        <f>C422+C423+C424+C426+C427+C429+C430+C432+C433+C435+C437+C439+C440+C442+C444+C446+C447+C449+C451+C453+C455+C457+C458</f>
        <v>7757736052.8800001</v>
      </c>
      <c r="D421" s="12">
        <f>D422+D423+D424+D426+D427+D429+D430+D432+D433+D435+D437+D439+D440+D446+D447+D449+D451+D453+D455+D457+D458</f>
        <v>11793691510</v>
      </c>
      <c r="E421" s="12">
        <f>E422+E423+E424+E426+E427+E429+E430+E432+E433+E435+E437+E439+E440+E446+E447+E449+E451+E453+E455+E457+E458</f>
        <v>6909691762.5599995</v>
      </c>
      <c r="F421" s="17">
        <f t="shared" si="55"/>
        <v>58.588032056809325</v>
      </c>
      <c r="G421" s="218">
        <f t="shared" si="49"/>
        <v>89.068404950369882</v>
      </c>
    </row>
    <row r="422" spans="1:7" ht="46.8" x14ac:dyDescent="0.3">
      <c r="A422" s="1" t="s">
        <v>335</v>
      </c>
      <c r="B422" s="2" t="s">
        <v>166</v>
      </c>
      <c r="C422" s="44">
        <v>6393813.1200000001</v>
      </c>
      <c r="D422" s="13">
        <v>15221000</v>
      </c>
      <c r="E422" s="13">
        <v>9088750.4100000001</v>
      </c>
      <c r="F422" s="16">
        <f t="shared" si="55"/>
        <v>59.711913868996781</v>
      </c>
      <c r="G422" s="217">
        <f t="shared" si="49"/>
        <v>142.14914073059427</v>
      </c>
    </row>
    <row r="423" spans="1:7" ht="48.6" customHeight="1" x14ac:dyDescent="0.3">
      <c r="A423" s="1" t="s">
        <v>336</v>
      </c>
      <c r="B423" s="20" t="s">
        <v>775</v>
      </c>
      <c r="C423" s="44">
        <v>2664093.02</v>
      </c>
      <c r="D423" s="13">
        <v>6611800</v>
      </c>
      <c r="E423" s="13">
        <v>3736453.23</v>
      </c>
      <c r="F423" s="16">
        <f t="shared" si="55"/>
        <v>56.511891315526782</v>
      </c>
      <c r="G423" s="217">
        <f t="shared" si="49"/>
        <v>140.25235612831565</v>
      </c>
    </row>
    <row r="424" spans="1:7" ht="31.2" x14ac:dyDescent="0.3">
      <c r="A424" s="1" t="s">
        <v>437</v>
      </c>
      <c r="B424" s="2" t="s">
        <v>438</v>
      </c>
      <c r="C424" s="44">
        <f>C425</f>
        <v>106504635.48</v>
      </c>
      <c r="D424" s="13">
        <f>D425</f>
        <v>111051900</v>
      </c>
      <c r="E424" s="13">
        <f>E425</f>
        <v>96563702.760000005</v>
      </c>
      <c r="F424" s="16">
        <f t="shared" si="55"/>
        <v>86.953670094793523</v>
      </c>
      <c r="G424" s="217">
        <f t="shared" si="49"/>
        <v>90.666197132925021</v>
      </c>
    </row>
    <row r="425" spans="1:7" ht="46.8" x14ac:dyDescent="0.3">
      <c r="A425" s="1" t="s">
        <v>337</v>
      </c>
      <c r="B425" s="2" t="s">
        <v>30</v>
      </c>
      <c r="C425" s="44">
        <v>106504635.48</v>
      </c>
      <c r="D425" s="13">
        <v>111051900</v>
      </c>
      <c r="E425" s="13">
        <v>96563702.760000005</v>
      </c>
      <c r="F425" s="16">
        <f t="shared" si="55"/>
        <v>86.953670094793523</v>
      </c>
      <c r="G425" s="217">
        <f t="shared" si="49"/>
        <v>90.666197132925021</v>
      </c>
    </row>
    <row r="426" spans="1:7" ht="46.8" x14ac:dyDescent="0.3">
      <c r="A426" s="1" t="s">
        <v>338</v>
      </c>
      <c r="B426" s="2" t="s">
        <v>582</v>
      </c>
      <c r="C426" s="44">
        <v>233218000</v>
      </c>
      <c r="D426" s="13">
        <v>255637900</v>
      </c>
      <c r="E426" s="13">
        <v>255637900</v>
      </c>
      <c r="F426" s="16">
        <f t="shared" si="55"/>
        <v>100</v>
      </c>
      <c r="G426" s="217">
        <f t="shared" si="49"/>
        <v>109.61328027853767</v>
      </c>
    </row>
    <row r="427" spans="1:7" ht="35.25" customHeight="1" x14ac:dyDescent="0.3">
      <c r="A427" s="1" t="s">
        <v>439</v>
      </c>
      <c r="B427" s="2" t="s">
        <v>440</v>
      </c>
      <c r="C427" s="44">
        <f>C428</f>
        <v>125613600</v>
      </c>
      <c r="D427" s="13">
        <f>D428</f>
        <v>173186500</v>
      </c>
      <c r="E427" s="13">
        <f>E428</f>
        <v>173012000</v>
      </c>
      <c r="F427" s="16">
        <f t="shared" si="55"/>
        <v>99.899241569059953</v>
      </c>
      <c r="G427" s="217">
        <f t="shared" si="49"/>
        <v>137.73349382550936</v>
      </c>
    </row>
    <row r="428" spans="1:7" ht="46.8" x14ac:dyDescent="0.3">
      <c r="A428" s="1" t="s">
        <v>339</v>
      </c>
      <c r="B428" s="2" t="s">
        <v>31</v>
      </c>
      <c r="C428" s="44">
        <v>125613600</v>
      </c>
      <c r="D428" s="13">
        <v>173186500</v>
      </c>
      <c r="E428" s="13">
        <v>173012000</v>
      </c>
      <c r="F428" s="16">
        <f t="shared" si="55"/>
        <v>99.899241569059953</v>
      </c>
      <c r="G428" s="217">
        <f t="shared" si="49"/>
        <v>137.73349382550936</v>
      </c>
    </row>
    <row r="429" spans="1:7" ht="46.8" x14ac:dyDescent="0.3">
      <c r="A429" s="1" t="s">
        <v>883</v>
      </c>
      <c r="B429" s="2" t="s">
        <v>884</v>
      </c>
      <c r="C429" s="44">
        <v>0</v>
      </c>
      <c r="D429" s="13">
        <v>463210</v>
      </c>
      <c r="E429" s="13">
        <v>463210</v>
      </c>
      <c r="F429" s="16">
        <f t="shared" si="55"/>
        <v>100</v>
      </c>
      <c r="G429" s="217"/>
    </row>
    <row r="430" spans="1:7" ht="156" x14ac:dyDescent="0.3">
      <c r="A430" s="1" t="s">
        <v>441</v>
      </c>
      <c r="B430" s="2" t="s">
        <v>583</v>
      </c>
      <c r="C430" s="44">
        <f>C431</f>
        <v>2541466.64</v>
      </c>
      <c r="D430" s="13">
        <f>D431</f>
        <v>3814400</v>
      </c>
      <c r="E430" s="13">
        <f>E431</f>
        <v>2518400</v>
      </c>
      <c r="F430" s="16">
        <f t="shared" si="55"/>
        <v>66.023489932885909</v>
      </c>
      <c r="G430" s="217">
        <f t="shared" si="49"/>
        <v>99.092388637452274</v>
      </c>
    </row>
    <row r="431" spans="1:7" ht="156" x14ac:dyDescent="0.3">
      <c r="A431" s="1" t="s">
        <v>340</v>
      </c>
      <c r="B431" s="2" t="s">
        <v>584</v>
      </c>
      <c r="C431" s="44">
        <v>2541466.64</v>
      </c>
      <c r="D431" s="13">
        <v>3814400</v>
      </c>
      <c r="E431" s="13">
        <v>2518400</v>
      </c>
      <c r="F431" s="16">
        <f t="shared" si="55"/>
        <v>66.023489932885909</v>
      </c>
      <c r="G431" s="217">
        <f t="shared" si="49"/>
        <v>99.092388637452274</v>
      </c>
    </row>
    <row r="432" spans="1:7" ht="46.8" x14ac:dyDescent="0.3">
      <c r="A432" s="1" t="s">
        <v>585</v>
      </c>
      <c r="B432" s="2" t="s">
        <v>158</v>
      </c>
      <c r="C432" s="44">
        <v>41000</v>
      </c>
      <c r="D432" s="13">
        <v>44500</v>
      </c>
      <c r="E432" s="13">
        <v>44500</v>
      </c>
      <c r="F432" s="16">
        <f t="shared" si="55"/>
        <v>100</v>
      </c>
      <c r="G432" s="217">
        <f t="shared" si="49"/>
        <v>108.53658536585367</v>
      </c>
    </row>
    <row r="433" spans="1:7" ht="31.2" x14ac:dyDescent="0.3">
      <c r="A433" s="1" t="s">
        <v>778</v>
      </c>
      <c r="B433" s="2" t="s">
        <v>776</v>
      </c>
      <c r="C433" s="44">
        <f>C434</f>
        <v>19500000</v>
      </c>
      <c r="D433" s="13">
        <f>D434</f>
        <v>19440100</v>
      </c>
      <c r="E433" s="13">
        <f>E434</f>
        <v>19440100</v>
      </c>
      <c r="F433" s="16">
        <f t="shared" si="55"/>
        <v>100</v>
      </c>
      <c r="G433" s="217">
        <f t="shared" si="49"/>
        <v>99.692820512820518</v>
      </c>
    </row>
    <row r="434" spans="1:7" ht="46.8" x14ac:dyDescent="0.3">
      <c r="A434" s="1" t="s">
        <v>778</v>
      </c>
      <c r="B434" s="2" t="s">
        <v>777</v>
      </c>
      <c r="C434" s="44">
        <v>19500000</v>
      </c>
      <c r="D434" s="13">
        <v>19440100</v>
      </c>
      <c r="E434" s="13">
        <v>19440100</v>
      </c>
      <c r="F434" s="16">
        <f t="shared" si="55"/>
        <v>100</v>
      </c>
      <c r="G434" s="217">
        <f t="shared" si="49"/>
        <v>99.692820512820518</v>
      </c>
    </row>
    <row r="435" spans="1:7" ht="46.8" x14ac:dyDescent="0.3">
      <c r="A435" s="1" t="s">
        <v>605</v>
      </c>
      <c r="B435" s="2" t="s">
        <v>779</v>
      </c>
      <c r="C435" s="44">
        <f>C436</f>
        <v>407054224.64999998</v>
      </c>
      <c r="D435" s="13">
        <f>D436</f>
        <v>573713300</v>
      </c>
      <c r="E435" s="13">
        <f>E436</f>
        <v>402337409.31999999</v>
      </c>
      <c r="F435" s="16">
        <f t="shared" si="55"/>
        <v>70.128652990962564</v>
      </c>
      <c r="G435" s="217">
        <f t="shared" si="49"/>
        <v>98.841231697311173</v>
      </c>
    </row>
    <row r="436" spans="1:7" ht="62.4" x14ac:dyDescent="0.3">
      <c r="A436" s="1" t="s">
        <v>606</v>
      </c>
      <c r="B436" s="2" t="s">
        <v>780</v>
      </c>
      <c r="C436" s="44">
        <v>407054224.64999998</v>
      </c>
      <c r="D436" s="13">
        <v>573713300</v>
      </c>
      <c r="E436" s="13">
        <v>402337409.31999999</v>
      </c>
      <c r="F436" s="16">
        <f t="shared" si="55"/>
        <v>70.128652990962564</v>
      </c>
      <c r="G436" s="217">
        <f t="shared" si="49"/>
        <v>98.841231697311173</v>
      </c>
    </row>
    <row r="437" spans="1:7" ht="109.2" x14ac:dyDescent="0.3">
      <c r="A437" s="1" t="s">
        <v>781</v>
      </c>
      <c r="B437" s="2" t="s">
        <v>783</v>
      </c>
      <c r="C437" s="44">
        <f>C438</f>
        <v>0</v>
      </c>
      <c r="D437" s="13">
        <f>D438</f>
        <v>61792900</v>
      </c>
      <c r="E437" s="13">
        <f>E438</f>
        <v>44444239</v>
      </c>
      <c r="F437" s="16">
        <f t="shared" si="55"/>
        <v>71.924507508144146</v>
      </c>
      <c r="G437" s="217"/>
    </row>
    <row r="438" spans="1:7" ht="109.2" x14ac:dyDescent="0.3">
      <c r="A438" s="1" t="s">
        <v>782</v>
      </c>
      <c r="B438" s="2" t="s">
        <v>784</v>
      </c>
      <c r="C438" s="44">
        <v>0</v>
      </c>
      <c r="D438" s="13">
        <v>61792900</v>
      </c>
      <c r="E438" s="13">
        <v>44444239</v>
      </c>
      <c r="F438" s="16">
        <f t="shared" si="55"/>
        <v>71.924507508144146</v>
      </c>
      <c r="G438" s="217"/>
    </row>
    <row r="439" spans="1:7" ht="68.400000000000006" customHeight="1" x14ac:dyDescent="0.3">
      <c r="A439" s="1" t="s">
        <v>933</v>
      </c>
      <c r="B439" s="2" t="s">
        <v>934</v>
      </c>
      <c r="C439" s="44">
        <v>0</v>
      </c>
      <c r="D439" s="13">
        <v>299492600</v>
      </c>
      <c r="E439" s="13">
        <v>0</v>
      </c>
      <c r="F439" s="16">
        <f t="shared" si="55"/>
        <v>0</v>
      </c>
      <c r="G439" s="217"/>
    </row>
    <row r="440" spans="1:7" ht="31.2" x14ac:dyDescent="0.3">
      <c r="A440" s="1" t="s">
        <v>785</v>
      </c>
      <c r="B440" s="2" t="s">
        <v>787</v>
      </c>
      <c r="C440" s="44">
        <f>C441</f>
        <v>0</v>
      </c>
      <c r="D440" s="13">
        <f>D441</f>
        <v>667417100</v>
      </c>
      <c r="E440" s="13">
        <f>E441</f>
        <v>239166769.03</v>
      </c>
      <c r="F440" s="16">
        <f t="shared" si="55"/>
        <v>35.834678049153965</v>
      </c>
      <c r="G440" s="217"/>
    </row>
    <row r="441" spans="1:7" ht="31.2" x14ac:dyDescent="0.3">
      <c r="A441" s="1" t="s">
        <v>786</v>
      </c>
      <c r="B441" s="2" t="s">
        <v>788</v>
      </c>
      <c r="C441" s="44">
        <v>0</v>
      </c>
      <c r="D441" s="13">
        <v>667417100</v>
      </c>
      <c r="E441" s="13">
        <v>239166769.03</v>
      </c>
      <c r="F441" s="16">
        <f t="shared" si="55"/>
        <v>35.834678049153965</v>
      </c>
      <c r="G441" s="217"/>
    </row>
    <row r="442" spans="1:7" s="137" customFormat="1" ht="31.2" x14ac:dyDescent="0.3">
      <c r="A442" s="140" t="s">
        <v>1020</v>
      </c>
      <c r="B442" s="141" t="s">
        <v>1021</v>
      </c>
      <c r="C442" s="138">
        <f>C443</f>
        <v>54464438.969999999</v>
      </c>
      <c r="D442" s="143">
        <f t="shared" ref="D442:E442" si="56">D443</f>
        <v>0</v>
      </c>
      <c r="E442" s="143">
        <f t="shared" si="56"/>
        <v>0</v>
      </c>
      <c r="F442" s="139"/>
      <c r="G442" s="217">
        <f t="shared" si="49"/>
        <v>0</v>
      </c>
    </row>
    <row r="443" spans="1:7" s="137" customFormat="1" ht="31.2" x14ac:dyDescent="0.3">
      <c r="A443" s="140" t="s">
        <v>1022</v>
      </c>
      <c r="B443" s="141" t="s">
        <v>1023</v>
      </c>
      <c r="C443" s="138">
        <v>54464438.969999999</v>
      </c>
      <c r="D443" s="138">
        <v>0</v>
      </c>
      <c r="E443" s="138">
        <v>0</v>
      </c>
      <c r="F443" s="139"/>
      <c r="G443" s="217">
        <f t="shared" si="49"/>
        <v>0</v>
      </c>
    </row>
    <row r="444" spans="1:7" s="137" customFormat="1" ht="46.8" x14ac:dyDescent="0.3">
      <c r="A444" s="140" t="s">
        <v>1024</v>
      </c>
      <c r="B444" s="141" t="s">
        <v>1025</v>
      </c>
      <c r="C444" s="138">
        <f>C445</f>
        <v>1213202749.53</v>
      </c>
      <c r="D444" s="143">
        <f t="shared" ref="D444:E444" si="57">D445</f>
        <v>0</v>
      </c>
      <c r="E444" s="143">
        <f t="shared" si="57"/>
        <v>0</v>
      </c>
      <c r="F444" s="139"/>
      <c r="G444" s="217">
        <f t="shared" si="49"/>
        <v>0</v>
      </c>
    </row>
    <row r="445" spans="1:7" s="137" customFormat="1" ht="50.4" customHeight="1" x14ac:dyDescent="0.3">
      <c r="A445" s="140" t="s">
        <v>1026</v>
      </c>
      <c r="B445" s="141" t="s">
        <v>1027</v>
      </c>
      <c r="C445" s="138">
        <v>1213202749.53</v>
      </c>
      <c r="D445" s="138">
        <v>0</v>
      </c>
      <c r="E445" s="138">
        <v>0</v>
      </c>
      <c r="F445" s="139"/>
      <c r="G445" s="217">
        <f t="shared" si="49"/>
        <v>0</v>
      </c>
    </row>
    <row r="446" spans="1:7" ht="109.2" x14ac:dyDescent="0.3">
      <c r="A446" s="1" t="s">
        <v>885</v>
      </c>
      <c r="B446" s="2" t="s">
        <v>886</v>
      </c>
      <c r="C446" s="44">
        <v>0</v>
      </c>
      <c r="D446" s="13">
        <v>2283500</v>
      </c>
      <c r="E446" s="13">
        <v>369095.82</v>
      </c>
      <c r="F446" s="16">
        <f t="shared" si="55"/>
        <v>16.163600613093934</v>
      </c>
      <c r="G446" s="217"/>
    </row>
    <row r="447" spans="1:7" ht="46.8" x14ac:dyDescent="0.3">
      <c r="A447" s="1" t="s">
        <v>442</v>
      </c>
      <c r="B447" s="2" t="s">
        <v>443</v>
      </c>
      <c r="C447" s="44">
        <f>C448</f>
        <v>4299321861.8500004</v>
      </c>
      <c r="D447" s="13">
        <f>D448</f>
        <v>7082949200</v>
      </c>
      <c r="E447" s="13">
        <f>E448</f>
        <v>3672777686.3699999</v>
      </c>
      <c r="F447" s="16">
        <f t="shared" si="55"/>
        <v>51.853791163291127</v>
      </c>
      <c r="G447" s="217">
        <f t="shared" si="49"/>
        <v>85.426906949218306</v>
      </c>
    </row>
    <row r="448" spans="1:7" ht="46.8" x14ac:dyDescent="0.3">
      <c r="A448" s="1" t="s">
        <v>341</v>
      </c>
      <c r="B448" s="2" t="s">
        <v>159</v>
      </c>
      <c r="C448" s="44">
        <v>4299321861.8500004</v>
      </c>
      <c r="D448" s="13">
        <v>7082949200</v>
      </c>
      <c r="E448" s="13">
        <v>3672777686.3699999</v>
      </c>
      <c r="F448" s="16">
        <f t="shared" si="55"/>
        <v>51.853791163291127</v>
      </c>
      <c r="G448" s="217">
        <f t="shared" si="49"/>
        <v>85.426906949218306</v>
      </c>
    </row>
    <row r="449" spans="1:7" ht="31.2" x14ac:dyDescent="0.3">
      <c r="A449" s="1" t="s">
        <v>476</v>
      </c>
      <c r="B449" s="2" t="s">
        <v>478</v>
      </c>
      <c r="C449" s="44">
        <f>C450</f>
        <v>300000</v>
      </c>
      <c r="D449" s="13">
        <f>D450</f>
        <v>6000000</v>
      </c>
      <c r="E449" s="13">
        <f>E450</f>
        <v>6000000</v>
      </c>
      <c r="F449" s="16">
        <f t="shared" si="55"/>
        <v>100</v>
      </c>
      <c r="G449" s="217">
        <f t="shared" si="49"/>
        <v>2000</v>
      </c>
    </row>
    <row r="450" spans="1:7" ht="31.2" x14ac:dyDescent="0.3">
      <c r="A450" s="1" t="s">
        <v>477</v>
      </c>
      <c r="B450" s="2" t="s">
        <v>479</v>
      </c>
      <c r="C450" s="44">
        <v>300000</v>
      </c>
      <c r="D450" s="13">
        <v>6000000</v>
      </c>
      <c r="E450" s="13">
        <v>6000000</v>
      </c>
      <c r="F450" s="16">
        <f t="shared" si="55"/>
        <v>100</v>
      </c>
      <c r="G450" s="217">
        <f t="shared" si="49"/>
        <v>2000</v>
      </c>
    </row>
    <row r="451" spans="1:7" ht="37.200000000000003" customHeight="1" x14ac:dyDescent="0.3">
      <c r="A451" s="1" t="s">
        <v>660</v>
      </c>
      <c r="B451" s="2" t="s">
        <v>658</v>
      </c>
      <c r="C451" s="44">
        <f>C452</f>
        <v>5000000</v>
      </c>
      <c r="D451" s="13">
        <f>D452</f>
        <v>30000000</v>
      </c>
      <c r="E451" s="13">
        <f>E452</f>
        <v>30000000</v>
      </c>
      <c r="F451" s="16">
        <f t="shared" si="55"/>
        <v>100</v>
      </c>
      <c r="G451" s="217">
        <f t="shared" si="49"/>
        <v>600</v>
      </c>
    </row>
    <row r="452" spans="1:7" ht="37.200000000000003" customHeight="1" x14ac:dyDescent="0.3">
      <c r="A452" s="1" t="s">
        <v>661</v>
      </c>
      <c r="B452" s="2" t="s">
        <v>659</v>
      </c>
      <c r="C452" s="44">
        <v>5000000</v>
      </c>
      <c r="D452" s="13">
        <v>30000000</v>
      </c>
      <c r="E452" s="13">
        <v>30000000</v>
      </c>
      <c r="F452" s="16">
        <f t="shared" si="55"/>
        <v>100</v>
      </c>
      <c r="G452" s="217">
        <f t="shared" si="49"/>
        <v>600</v>
      </c>
    </row>
    <row r="453" spans="1:7" ht="50.25" customHeight="1" x14ac:dyDescent="0.3">
      <c r="A453" s="1" t="s">
        <v>444</v>
      </c>
      <c r="B453" s="2" t="s">
        <v>445</v>
      </c>
      <c r="C453" s="44">
        <f>C454</f>
        <v>373700</v>
      </c>
      <c r="D453" s="13">
        <f>D454</f>
        <v>120400</v>
      </c>
      <c r="E453" s="13">
        <f>E454</f>
        <v>120400</v>
      </c>
      <c r="F453" s="16">
        <f t="shared" si="55"/>
        <v>100</v>
      </c>
      <c r="G453" s="217">
        <f t="shared" ref="G453:G516" si="58">E453/C453*100</f>
        <v>32.218356970832218</v>
      </c>
    </row>
    <row r="454" spans="1:7" ht="62.4" x14ac:dyDescent="0.3">
      <c r="A454" s="1" t="s">
        <v>342</v>
      </c>
      <c r="B454" s="2" t="s">
        <v>32</v>
      </c>
      <c r="C454" s="44">
        <v>373700</v>
      </c>
      <c r="D454" s="13">
        <v>120400</v>
      </c>
      <c r="E454" s="13">
        <v>120400</v>
      </c>
      <c r="F454" s="16">
        <f t="shared" si="55"/>
        <v>100</v>
      </c>
      <c r="G454" s="217">
        <f t="shared" si="58"/>
        <v>32.218356970832218</v>
      </c>
    </row>
    <row r="455" spans="1:7" ht="46.8" x14ac:dyDescent="0.3">
      <c r="A455" s="1" t="s">
        <v>791</v>
      </c>
      <c r="B455" s="2" t="s">
        <v>789</v>
      </c>
      <c r="C455" s="44">
        <f>C456</f>
        <v>0</v>
      </c>
      <c r="D455" s="13">
        <f>D456</f>
        <v>1904123700</v>
      </c>
      <c r="E455" s="13">
        <f>E456</f>
        <v>1543404147.6400001</v>
      </c>
      <c r="F455" s="16">
        <f t="shared" si="55"/>
        <v>81.055876130316534</v>
      </c>
      <c r="G455" s="217"/>
    </row>
    <row r="456" spans="1:7" ht="62.4" x14ac:dyDescent="0.3">
      <c r="A456" s="1" t="s">
        <v>792</v>
      </c>
      <c r="B456" s="2" t="s">
        <v>790</v>
      </c>
      <c r="C456" s="44">
        <v>0</v>
      </c>
      <c r="D456" s="13">
        <v>1904123700</v>
      </c>
      <c r="E456" s="13">
        <v>1543404147.6400001</v>
      </c>
      <c r="F456" s="16">
        <f t="shared" si="55"/>
        <v>81.055876130316534</v>
      </c>
      <c r="G456" s="217"/>
    </row>
    <row r="457" spans="1:7" ht="78" x14ac:dyDescent="0.3">
      <c r="A457" s="1" t="s">
        <v>887</v>
      </c>
      <c r="B457" s="2" t="s">
        <v>888</v>
      </c>
      <c r="C457" s="44">
        <v>0</v>
      </c>
      <c r="D457" s="13">
        <v>36546100</v>
      </c>
      <c r="E457" s="13">
        <v>9763377.6899999995</v>
      </c>
      <c r="F457" s="16">
        <f t="shared" si="55"/>
        <v>26.715238260717282</v>
      </c>
      <c r="G457" s="217"/>
    </row>
    <row r="458" spans="1:7" ht="31.2" x14ac:dyDescent="0.3">
      <c r="A458" s="1" t="s">
        <v>586</v>
      </c>
      <c r="B458" s="2" t="s">
        <v>588</v>
      </c>
      <c r="C458" s="44">
        <f>C459</f>
        <v>1281542469.6199999</v>
      </c>
      <c r="D458" s="13">
        <f>D459</f>
        <v>543781400</v>
      </c>
      <c r="E458" s="13">
        <f>E459</f>
        <v>400803621.29000002</v>
      </c>
      <c r="F458" s="16">
        <f t="shared" si="55"/>
        <v>73.706754458685054</v>
      </c>
      <c r="G458" s="217">
        <f t="shared" si="58"/>
        <v>31.275094723068008</v>
      </c>
    </row>
    <row r="459" spans="1:7" ht="37.799999999999997" customHeight="1" x14ac:dyDescent="0.3">
      <c r="A459" s="1" t="s">
        <v>587</v>
      </c>
      <c r="B459" s="2" t="s">
        <v>589</v>
      </c>
      <c r="C459" s="44">
        <v>1281542469.6199999</v>
      </c>
      <c r="D459" s="13">
        <v>543781400</v>
      </c>
      <c r="E459" s="13">
        <v>400803621.29000002</v>
      </c>
      <c r="F459" s="16">
        <f t="shared" si="55"/>
        <v>73.706754458685054</v>
      </c>
      <c r="G459" s="217">
        <f t="shared" si="58"/>
        <v>31.275094723068008</v>
      </c>
    </row>
    <row r="460" spans="1:7" ht="18" customHeight="1" x14ac:dyDescent="0.3">
      <c r="A460" s="18" t="s">
        <v>343</v>
      </c>
      <c r="B460" s="19" t="s">
        <v>33</v>
      </c>
      <c r="C460" s="43">
        <f>C462</f>
        <v>60044286.350000001</v>
      </c>
      <c r="D460" s="12">
        <f>D462</f>
        <v>431050741.18000001</v>
      </c>
      <c r="E460" s="12">
        <f>E461</f>
        <v>131030664.03</v>
      </c>
      <c r="F460" s="17">
        <f t="shared" si="55"/>
        <v>30.397967457683517</v>
      </c>
      <c r="G460" s="218">
        <f t="shared" si="58"/>
        <v>218.22336810902908</v>
      </c>
    </row>
    <row r="461" spans="1:7" ht="31.2" x14ac:dyDescent="0.3">
      <c r="A461" s="1" t="s">
        <v>455</v>
      </c>
      <c r="B461" s="14" t="s">
        <v>446</v>
      </c>
      <c r="C461" s="44">
        <f>C462</f>
        <v>60044286.350000001</v>
      </c>
      <c r="D461" s="13">
        <f>D462</f>
        <v>431050741.18000001</v>
      </c>
      <c r="E461" s="13">
        <f>E462</f>
        <v>131030664.03</v>
      </c>
      <c r="F461" s="16">
        <f t="shared" si="55"/>
        <v>30.397967457683517</v>
      </c>
      <c r="G461" s="217">
        <f t="shared" si="58"/>
        <v>218.22336810902908</v>
      </c>
    </row>
    <row r="462" spans="1:7" ht="93.6" x14ac:dyDescent="0.3">
      <c r="A462" s="1" t="s">
        <v>344</v>
      </c>
      <c r="B462" s="2" t="s">
        <v>34</v>
      </c>
      <c r="C462" s="44">
        <v>60044286.350000001</v>
      </c>
      <c r="D462" s="13">
        <v>431050741.18000001</v>
      </c>
      <c r="E462" s="13">
        <v>131030664.03</v>
      </c>
      <c r="F462" s="16">
        <f t="shared" si="55"/>
        <v>30.397967457683517</v>
      </c>
      <c r="G462" s="217">
        <f t="shared" si="58"/>
        <v>218.22336810902908</v>
      </c>
    </row>
    <row r="463" spans="1:7" x14ac:dyDescent="0.3">
      <c r="A463" s="18" t="s">
        <v>796</v>
      </c>
      <c r="B463" s="19" t="s">
        <v>795</v>
      </c>
      <c r="C463" s="43">
        <f>C464</f>
        <v>0</v>
      </c>
      <c r="D463" s="12">
        <f>D464</f>
        <v>14880288</v>
      </c>
      <c r="E463" s="12">
        <f>E464</f>
        <v>14880288</v>
      </c>
      <c r="F463" s="17">
        <f t="shared" si="55"/>
        <v>100</v>
      </c>
      <c r="G463" s="217"/>
    </row>
    <row r="464" spans="1:7" ht="31.2" x14ac:dyDescent="0.3">
      <c r="A464" s="1" t="s">
        <v>797</v>
      </c>
      <c r="B464" s="2" t="s">
        <v>793</v>
      </c>
      <c r="C464" s="44">
        <f>C465</f>
        <v>0</v>
      </c>
      <c r="D464" s="13">
        <f>D465</f>
        <v>14880288</v>
      </c>
      <c r="E464" s="13">
        <f>E465</f>
        <v>14880288</v>
      </c>
      <c r="F464" s="16">
        <f t="shared" si="55"/>
        <v>100</v>
      </c>
      <c r="G464" s="217"/>
    </row>
    <row r="465" spans="1:7" ht="31.2" x14ac:dyDescent="0.3">
      <c r="A465" s="1" t="s">
        <v>798</v>
      </c>
      <c r="B465" s="2" t="s">
        <v>794</v>
      </c>
      <c r="C465" s="44">
        <v>0</v>
      </c>
      <c r="D465" s="13">
        <v>14880288</v>
      </c>
      <c r="E465" s="13">
        <v>14880288</v>
      </c>
      <c r="F465" s="16">
        <f t="shared" si="55"/>
        <v>100</v>
      </c>
      <c r="G465" s="217"/>
    </row>
    <row r="466" spans="1:7" ht="78" x14ac:dyDescent="0.3">
      <c r="A466" s="18" t="s">
        <v>935</v>
      </c>
      <c r="B466" s="19" t="s">
        <v>937</v>
      </c>
      <c r="C466" s="43">
        <v>0</v>
      </c>
      <c r="D466" s="12">
        <v>0</v>
      </c>
      <c r="E466" s="12">
        <f>E467</f>
        <v>-4</v>
      </c>
      <c r="F466" s="16"/>
      <c r="G466" s="217"/>
    </row>
    <row r="467" spans="1:7" ht="78" x14ac:dyDescent="0.3">
      <c r="A467" s="1" t="s">
        <v>936</v>
      </c>
      <c r="B467" s="2" t="s">
        <v>938</v>
      </c>
      <c r="C467" s="44">
        <v>0</v>
      </c>
      <c r="D467" s="13">
        <v>0</v>
      </c>
      <c r="E467" s="13">
        <v>-4</v>
      </c>
      <c r="F467" s="16"/>
      <c r="G467" s="217"/>
    </row>
    <row r="468" spans="1:7" ht="78" x14ac:dyDescent="0.3">
      <c r="A468" s="18" t="s">
        <v>451</v>
      </c>
      <c r="B468" s="15" t="s">
        <v>147</v>
      </c>
      <c r="C468" s="43">
        <f>C469</f>
        <v>159704414.15000001</v>
      </c>
      <c r="D468" s="12">
        <f>D469</f>
        <v>167445254.91</v>
      </c>
      <c r="E468" s="12">
        <f>E469</f>
        <v>177648481.96000001</v>
      </c>
      <c r="F468" s="17">
        <f t="shared" si="55"/>
        <v>106.09347040349644</v>
      </c>
      <c r="G468" s="218">
        <f t="shared" si="58"/>
        <v>111.2357995272105</v>
      </c>
    </row>
    <row r="469" spans="1:7" ht="66.75" customHeight="1" x14ac:dyDescent="0.3">
      <c r="A469" s="1" t="s">
        <v>452</v>
      </c>
      <c r="B469" s="14" t="s">
        <v>453</v>
      </c>
      <c r="C469" s="44">
        <f>C470</f>
        <v>159704414.15000001</v>
      </c>
      <c r="D469" s="13">
        <f>D470</f>
        <v>167445254.91</v>
      </c>
      <c r="E469" s="13">
        <f>E470</f>
        <v>177648481.96000001</v>
      </c>
      <c r="F469" s="16">
        <f t="shared" si="55"/>
        <v>106.09347040349644</v>
      </c>
      <c r="G469" s="217">
        <f t="shared" si="58"/>
        <v>111.2357995272105</v>
      </c>
    </row>
    <row r="470" spans="1:7" ht="62.4" x14ac:dyDescent="0.3">
      <c r="A470" s="1" t="s">
        <v>456</v>
      </c>
      <c r="B470" s="14" t="s">
        <v>457</v>
      </c>
      <c r="C470" s="44">
        <f>C471+C476+C477+C478+C479+C480+C481+C482+C483+C484</f>
        <v>159704414.15000001</v>
      </c>
      <c r="D470" s="13">
        <f>D471+D477+D478+D481+D483+D484</f>
        <v>167445254.91</v>
      </c>
      <c r="E470" s="13">
        <f>E471+E475+E477+E478+E481+E483+E484</f>
        <v>177648481.96000001</v>
      </c>
      <c r="F470" s="16">
        <f t="shared" si="55"/>
        <v>106.09347040349644</v>
      </c>
      <c r="G470" s="217">
        <f t="shared" si="58"/>
        <v>111.2357995272105</v>
      </c>
    </row>
    <row r="471" spans="1:7" ht="31.2" x14ac:dyDescent="0.3">
      <c r="A471" s="1" t="s">
        <v>458</v>
      </c>
      <c r="B471" s="14" t="s">
        <v>447</v>
      </c>
      <c r="C471" s="44">
        <f>C472+C473+C474</f>
        <v>155425105.81999999</v>
      </c>
      <c r="D471" s="13">
        <f>D472+D473+D474</f>
        <v>133299425.36</v>
      </c>
      <c r="E471" s="13">
        <f>E472+E473+E474</f>
        <v>136708949.13</v>
      </c>
      <c r="F471" s="16">
        <f t="shared" si="55"/>
        <v>102.55779329940241</v>
      </c>
      <c r="G471" s="217">
        <f t="shared" si="58"/>
        <v>87.958086570855912</v>
      </c>
    </row>
    <row r="472" spans="1:7" ht="31.2" x14ac:dyDescent="0.3">
      <c r="A472" s="1" t="s">
        <v>459</v>
      </c>
      <c r="B472" s="14" t="s">
        <v>448</v>
      </c>
      <c r="C472" s="44">
        <v>29574312.260000002</v>
      </c>
      <c r="D472" s="13">
        <v>48939528.310000002</v>
      </c>
      <c r="E472" s="13">
        <v>50687034.109999999</v>
      </c>
      <c r="F472" s="16">
        <f t="shared" si="55"/>
        <v>103.57074508142108</v>
      </c>
      <c r="G472" s="217">
        <f t="shared" si="58"/>
        <v>171.38871620881437</v>
      </c>
    </row>
    <row r="473" spans="1:7" ht="31.2" x14ac:dyDescent="0.3">
      <c r="A473" s="1" t="s">
        <v>460</v>
      </c>
      <c r="B473" s="14" t="s">
        <v>449</v>
      </c>
      <c r="C473" s="44">
        <v>14240997.460000001</v>
      </c>
      <c r="D473" s="13">
        <v>84332837.549999997</v>
      </c>
      <c r="E473" s="13">
        <v>85936878.090000004</v>
      </c>
      <c r="F473" s="16">
        <f t="shared" si="55"/>
        <v>101.90203553751999</v>
      </c>
      <c r="G473" s="217">
        <f t="shared" si="58"/>
        <v>603.44704316800005</v>
      </c>
    </row>
    <row r="474" spans="1:7" ht="31.2" x14ac:dyDescent="0.3">
      <c r="A474" s="1" t="s">
        <v>461</v>
      </c>
      <c r="B474" s="14" t="s">
        <v>450</v>
      </c>
      <c r="C474" s="44">
        <v>111609796.09999999</v>
      </c>
      <c r="D474" s="13">
        <v>27059.5</v>
      </c>
      <c r="E474" s="13">
        <v>85036.93</v>
      </c>
      <c r="F474" s="16">
        <f t="shared" si="55"/>
        <v>314.2590587409228</v>
      </c>
      <c r="G474" s="217">
        <f t="shared" si="58"/>
        <v>7.6191277980481864E-2</v>
      </c>
    </row>
    <row r="475" spans="1:7" ht="55.8" customHeight="1" x14ac:dyDescent="0.3">
      <c r="A475" s="1" t="s">
        <v>889</v>
      </c>
      <c r="B475" s="14" t="s">
        <v>890</v>
      </c>
      <c r="C475" s="44">
        <v>0</v>
      </c>
      <c r="D475" s="13">
        <v>0</v>
      </c>
      <c r="E475" s="13">
        <v>739061.29</v>
      </c>
      <c r="F475" s="16"/>
      <c r="G475" s="217"/>
    </row>
    <row r="476" spans="1:7" s="142" customFormat="1" ht="50.4" customHeight="1" x14ac:dyDescent="0.3">
      <c r="A476" s="145" t="s">
        <v>1028</v>
      </c>
      <c r="B476" s="148" t="s">
        <v>1029</v>
      </c>
      <c r="C476" s="143">
        <v>94785.37</v>
      </c>
      <c r="D476" s="143">
        <v>0</v>
      </c>
      <c r="E476" s="143">
        <v>0</v>
      </c>
      <c r="F476" s="144"/>
      <c r="G476" s="217">
        <f t="shared" si="58"/>
        <v>0</v>
      </c>
    </row>
    <row r="477" spans="1:7" ht="67.8" customHeight="1" x14ac:dyDescent="0.3">
      <c r="A477" s="1" t="s">
        <v>664</v>
      </c>
      <c r="B477" s="14" t="s">
        <v>662</v>
      </c>
      <c r="C477" s="44">
        <v>47066.18</v>
      </c>
      <c r="D477" s="13">
        <v>93075.9</v>
      </c>
      <c r="E477" s="13">
        <v>93075.9</v>
      </c>
      <c r="F477" s="16">
        <f t="shared" si="55"/>
        <v>100</v>
      </c>
      <c r="G477" s="217">
        <f t="shared" si="58"/>
        <v>197.75537339125461</v>
      </c>
    </row>
    <row r="478" spans="1:7" ht="46.8" x14ac:dyDescent="0.3">
      <c r="A478" s="1" t="s">
        <v>799</v>
      </c>
      <c r="B478" s="14" t="s">
        <v>800</v>
      </c>
      <c r="C478" s="44">
        <v>0</v>
      </c>
      <c r="D478" s="13">
        <v>142074</v>
      </c>
      <c r="E478" s="13">
        <v>142074</v>
      </c>
      <c r="F478" s="16">
        <f t="shared" si="55"/>
        <v>100</v>
      </c>
      <c r="G478" s="217"/>
    </row>
    <row r="479" spans="1:7" s="146" customFormat="1" ht="52.8" customHeight="1" x14ac:dyDescent="0.3">
      <c r="A479" s="150" t="s">
        <v>1030</v>
      </c>
      <c r="B479" s="153" t="s">
        <v>1031</v>
      </c>
      <c r="C479" s="147">
        <v>1650082.53</v>
      </c>
      <c r="D479" s="152">
        <v>0</v>
      </c>
      <c r="E479" s="152">
        <v>0</v>
      </c>
      <c r="F479" s="149"/>
      <c r="G479" s="217">
        <f t="shared" si="58"/>
        <v>0</v>
      </c>
    </row>
    <row r="480" spans="1:7" s="146" customFormat="1" ht="46.8" x14ac:dyDescent="0.3">
      <c r="A480" s="150" t="s">
        <v>1032</v>
      </c>
      <c r="B480" s="153" t="s">
        <v>1033</v>
      </c>
      <c r="C480" s="147">
        <v>9875.7900000000009</v>
      </c>
      <c r="D480" s="152">
        <v>0</v>
      </c>
      <c r="E480" s="152">
        <v>0</v>
      </c>
      <c r="F480" s="149"/>
      <c r="G480" s="217">
        <f t="shared" si="58"/>
        <v>0</v>
      </c>
    </row>
    <row r="481" spans="1:7" ht="62.4" x14ac:dyDescent="0.3">
      <c r="A481" s="1" t="s">
        <v>801</v>
      </c>
      <c r="B481" s="14" t="s">
        <v>802</v>
      </c>
      <c r="C481" s="44">
        <v>0</v>
      </c>
      <c r="D481" s="13">
        <v>50</v>
      </c>
      <c r="E481" s="13">
        <v>50</v>
      </c>
      <c r="F481" s="16">
        <f t="shared" si="55"/>
        <v>100</v>
      </c>
      <c r="G481" s="217"/>
    </row>
    <row r="482" spans="1:7" s="151" customFormat="1" ht="67.2" customHeight="1" x14ac:dyDescent="0.3">
      <c r="A482" s="155" t="s">
        <v>1034</v>
      </c>
      <c r="B482" s="158" t="s">
        <v>1035</v>
      </c>
      <c r="C482" s="152">
        <v>1512.36</v>
      </c>
      <c r="D482" s="152">
        <v>0</v>
      </c>
      <c r="E482" s="152">
        <v>0</v>
      </c>
      <c r="F482" s="154"/>
      <c r="G482" s="217">
        <f t="shared" si="58"/>
        <v>0</v>
      </c>
    </row>
    <row r="483" spans="1:7" ht="163.80000000000001" customHeight="1" x14ac:dyDescent="0.3">
      <c r="A483" s="1" t="s">
        <v>803</v>
      </c>
      <c r="B483" s="14" t="s">
        <v>804</v>
      </c>
      <c r="C483" s="44">
        <v>0</v>
      </c>
      <c r="D483" s="13">
        <v>2405129.77</v>
      </c>
      <c r="E483" s="13">
        <v>2405129.77</v>
      </c>
      <c r="F483" s="16">
        <f t="shared" si="55"/>
        <v>100</v>
      </c>
      <c r="G483" s="217"/>
    </row>
    <row r="484" spans="1:7" ht="52.8" customHeight="1" x14ac:dyDescent="0.3">
      <c r="A484" s="1" t="s">
        <v>462</v>
      </c>
      <c r="B484" s="14" t="s">
        <v>663</v>
      </c>
      <c r="C484" s="44">
        <v>2475986.1</v>
      </c>
      <c r="D484" s="13">
        <v>31505499.879999999</v>
      </c>
      <c r="E484" s="13">
        <v>37560141.869999997</v>
      </c>
      <c r="F484" s="16">
        <f t="shared" si="55"/>
        <v>119.21773027903468</v>
      </c>
      <c r="G484" s="217">
        <f t="shared" si="58"/>
        <v>1516.9770892494103</v>
      </c>
    </row>
    <row r="485" spans="1:7" ht="46.8" x14ac:dyDescent="0.3">
      <c r="A485" s="18" t="s">
        <v>345</v>
      </c>
      <c r="B485" s="19" t="s">
        <v>148</v>
      </c>
      <c r="C485" s="43">
        <f>C486</f>
        <v>-48066854.620000005</v>
      </c>
      <c r="D485" s="12">
        <f>D486</f>
        <v>-115172942.39999999</v>
      </c>
      <c r="E485" s="12">
        <f>E486</f>
        <v>-123828232.16999997</v>
      </c>
      <c r="F485" s="17">
        <f t="shared" si="55"/>
        <v>107.51503746421606</v>
      </c>
      <c r="G485" s="218">
        <f t="shared" si="58"/>
        <v>257.61667400320516</v>
      </c>
    </row>
    <row r="486" spans="1:7" ht="34.799999999999997" customHeight="1" x14ac:dyDescent="0.3">
      <c r="A486" s="1" t="s">
        <v>463</v>
      </c>
      <c r="B486" s="2" t="s">
        <v>464</v>
      </c>
      <c r="C486" s="44">
        <f>SUM(C487:C540)</f>
        <v>-48066854.620000005</v>
      </c>
      <c r="D486" s="13">
        <f>SUM(D494:D540)</f>
        <v>-115172942.39999999</v>
      </c>
      <c r="E486" s="13">
        <f>SUM(E494:E540)</f>
        <v>-123828232.16999997</v>
      </c>
      <c r="F486" s="16">
        <f t="shared" si="55"/>
        <v>107.51503746421606</v>
      </c>
      <c r="G486" s="217">
        <f t="shared" si="58"/>
        <v>257.61667400320516</v>
      </c>
    </row>
    <row r="487" spans="1:7" s="156" customFormat="1" ht="46.8" x14ac:dyDescent="0.3">
      <c r="A487" s="160" t="s">
        <v>1036</v>
      </c>
      <c r="B487" s="162" t="s">
        <v>1037</v>
      </c>
      <c r="C487" s="157">
        <v>-39704.629999999997</v>
      </c>
      <c r="D487" s="165">
        <v>0</v>
      </c>
      <c r="E487" s="165">
        <v>0</v>
      </c>
      <c r="F487" s="159"/>
      <c r="G487" s="217">
        <f t="shared" si="58"/>
        <v>0</v>
      </c>
    </row>
    <row r="488" spans="1:7" s="156" customFormat="1" ht="46.8" x14ac:dyDescent="0.3">
      <c r="A488" s="160" t="s">
        <v>1038</v>
      </c>
      <c r="B488" s="162" t="s">
        <v>1039</v>
      </c>
      <c r="C488" s="157">
        <v>-57721.85</v>
      </c>
      <c r="D488" s="165">
        <v>0</v>
      </c>
      <c r="E488" s="165">
        <v>0</v>
      </c>
      <c r="F488" s="159"/>
      <c r="G488" s="217">
        <f t="shared" si="58"/>
        <v>0</v>
      </c>
    </row>
    <row r="489" spans="1:7" s="156" customFormat="1" ht="34.799999999999997" customHeight="1" x14ac:dyDescent="0.3">
      <c r="A489" s="160" t="s">
        <v>1040</v>
      </c>
      <c r="B489" s="161" t="s">
        <v>1041</v>
      </c>
      <c r="C489" s="157">
        <v>-24943.51</v>
      </c>
      <c r="D489" s="165">
        <v>0</v>
      </c>
      <c r="E489" s="165">
        <v>0</v>
      </c>
      <c r="F489" s="159"/>
      <c r="G489" s="217">
        <f t="shared" si="58"/>
        <v>0</v>
      </c>
    </row>
    <row r="490" spans="1:7" s="156" customFormat="1" ht="34.799999999999997" customHeight="1" x14ac:dyDescent="0.3">
      <c r="A490" s="163" t="s">
        <v>1042</v>
      </c>
      <c r="B490" s="166" t="s">
        <v>1043</v>
      </c>
      <c r="C490" s="157">
        <v>-43866.75</v>
      </c>
      <c r="D490" s="165">
        <v>0</v>
      </c>
      <c r="E490" s="165">
        <v>0</v>
      </c>
      <c r="F490" s="159"/>
      <c r="G490" s="217">
        <f t="shared" si="58"/>
        <v>0</v>
      </c>
    </row>
    <row r="491" spans="1:7" s="156" customFormat="1" ht="34.799999999999997" customHeight="1" x14ac:dyDescent="0.3">
      <c r="A491" s="163" t="s">
        <v>1044</v>
      </c>
      <c r="B491" s="166" t="s">
        <v>1045</v>
      </c>
      <c r="C491" s="157">
        <v>-766933.87</v>
      </c>
      <c r="D491" s="165">
        <v>0</v>
      </c>
      <c r="E491" s="165">
        <v>0</v>
      </c>
      <c r="F491" s="159"/>
      <c r="G491" s="217">
        <f t="shared" si="58"/>
        <v>0</v>
      </c>
    </row>
    <row r="492" spans="1:7" s="156" customFormat="1" ht="34.799999999999997" customHeight="1" x14ac:dyDescent="0.3">
      <c r="A492" s="163" t="s">
        <v>1046</v>
      </c>
      <c r="B492" s="166" t="s">
        <v>1047</v>
      </c>
      <c r="C492" s="157">
        <v>-39628.32</v>
      </c>
      <c r="D492" s="165">
        <v>0</v>
      </c>
      <c r="E492" s="165">
        <v>0</v>
      </c>
      <c r="F492" s="159"/>
      <c r="G492" s="217">
        <f t="shared" si="58"/>
        <v>0</v>
      </c>
    </row>
    <row r="493" spans="1:7" s="156" customFormat="1" ht="46.8" x14ac:dyDescent="0.3">
      <c r="A493" s="163" t="s">
        <v>1048</v>
      </c>
      <c r="B493" s="166" t="s">
        <v>1049</v>
      </c>
      <c r="C493" s="157">
        <v>-330994.2</v>
      </c>
      <c r="D493" s="165">
        <v>0</v>
      </c>
      <c r="E493" s="165">
        <v>0</v>
      </c>
      <c r="F493" s="159"/>
      <c r="G493" s="217">
        <f t="shared" si="58"/>
        <v>0</v>
      </c>
    </row>
    <row r="494" spans="1:7" ht="46.8" x14ac:dyDescent="0.3">
      <c r="A494" s="1" t="s">
        <v>891</v>
      </c>
      <c r="B494" s="2" t="s">
        <v>893</v>
      </c>
      <c r="C494" s="44">
        <v>0</v>
      </c>
      <c r="D494" s="13">
        <v>0</v>
      </c>
      <c r="E494" s="13">
        <v>-656400.24</v>
      </c>
      <c r="F494" s="16"/>
      <c r="G494" s="217"/>
    </row>
    <row r="495" spans="1:7" ht="46.8" x14ac:dyDescent="0.3">
      <c r="A495" s="1" t="s">
        <v>892</v>
      </c>
      <c r="B495" s="2" t="s">
        <v>894</v>
      </c>
      <c r="C495" s="44">
        <v>-161659.12</v>
      </c>
      <c r="D495" s="13">
        <v>0</v>
      </c>
      <c r="E495" s="13">
        <v>-152939.95000000001</v>
      </c>
      <c r="F495" s="16"/>
      <c r="G495" s="217">
        <f t="shared" si="58"/>
        <v>94.606447195803128</v>
      </c>
    </row>
    <row r="496" spans="1:7" ht="93.6" x14ac:dyDescent="0.3">
      <c r="A496" s="1" t="s">
        <v>895</v>
      </c>
      <c r="B496" s="2" t="s">
        <v>897</v>
      </c>
      <c r="C496" s="44">
        <v>0</v>
      </c>
      <c r="D496" s="13">
        <v>-951944.44</v>
      </c>
      <c r="E496" s="13">
        <v>-1225278.01</v>
      </c>
      <c r="F496" s="16">
        <f t="shared" si="55"/>
        <v>128.7131851938754</v>
      </c>
      <c r="G496" s="217"/>
    </row>
    <row r="497" spans="1:7" ht="31.2" x14ac:dyDescent="0.3">
      <c r="A497" s="1" t="s">
        <v>896</v>
      </c>
      <c r="B497" s="2" t="s">
        <v>898</v>
      </c>
      <c r="C497" s="44">
        <v>0</v>
      </c>
      <c r="D497" s="13">
        <v>-47710</v>
      </c>
      <c r="E497" s="13">
        <v>-47710</v>
      </c>
      <c r="F497" s="16">
        <f t="shared" si="55"/>
        <v>100</v>
      </c>
      <c r="G497" s="217"/>
    </row>
    <row r="498" spans="1:7" s="164" customFormat="1" ht="37.200000000000003" customHeight="1" x14ac:dyDescent="0.3">
      <c r="A498" s="168" t="s">
        <v>1050</v>
      </c>
      <c r="B498" s="171" t="s">
        <v>1051</v>
      </c>
      <c r="C498" s="165">
        <v>-94785.37</v>
      </c>
      <c r="D498" s="165">
        <v>0</v>
      </c>
      <c r="E498" s="165">
        <v>0</v>
      </c>
      <c r="F498" s="167"/>
      <c r="G498" s="217">
        <f t="shared" si="58"/>
        <v>0</v>
      </c>
    </row>
    <row r="499" spans="1:7" ht="62.4" x14ac:dyDescent="0.3">
      <c r="A499" s="1" t="s">
        <v>805</v>
      </c>
      <c r="B499" s="14" t="s">
        <v>806</v>
      </c>
      <c r="C499" s="44">
        <v>0</v>
      </c>
      <c r="D499" s="13">
        <v>-460000</v>
      </c>
      <c r="E499" s="13">
        <v>-460000</v>
      </c>
      <c r="F499" s="16">
        <f t="shared" si="55"/>
        <v>100</v>
      </c>
      <c r="G499" s="217"/>
    </row>
    <row r="500" spans="1:7" ht="39.6" customHeight="1" x14ac:dyDescent="0.3">
      <c r="A500" s="1" t="s">
        <v>899</v>
      </c>
      <c r="B500" s="14" t="s">
        <v>900</v>
      </c>
      <c r="C500" s="44">
        <v>-512534.9</v>
      </c>
      <c r="D500" s="13">
        <v>-52853.24</v>
      </c>
      <c r="E500" s="13">
        <v>-59652</v>
      </c>
      <c r="F500" s="16">
        <f t="shared" si="55"/>
        <v>112.86346872963702</v>
      </c>
      <c r="G500" s="217">
        <f t="shared" si="58"/>
        <v>11.638622072370095</v>
      </c>
    </row>
    <row r="501" spans="1:7" ht="68.400000000000006" customHeight="1" x14ac:dyDescent="0.3">
      <c r="A501" s="1" t="s">
        <v>666</v>
      </c>
      <c r="B501" s="14" t="s">
        <v>665</v>
      </c>
      <c r="C501" s="44">
        <v>-83578.86</v>
      </c>
      <c r="D501" s="13">
        <v>-192271.38</v>
      </c>
      <c r="E501" s="13">
        <v>-192271.38</v>
      </c>
      <c r="F501" s="16">
        <f t="shared" si="55"/>
        <v>100</v>
      </c>
      <c r="G501" s="217">
        <f t="shared" si="58"/>
        <v>230.04786138504403</v>
      </c>
    </row>
    <row r="502" spans="1:7" ht="62.4" x14ac:dyDescent="0.3">
      <c r="A502" s="1" t="s">
        <v>807</v>
      </c>
      <c r="B502" s="14" t="s">
        <v>808</v>
      </c>
      <c r="C502" s="44">
        <v>0</v>
      </c>
      <c r="D502" s="13">
        <v>-73695139.569999993</v>
      </c>
      <c r="E502" s="13">
        <v>-73695139.569999993</v>
      </c>
      <c r="F502" s="16">
        <f t="shared" si="55"/>
        <v>100</v>
      </c>
      <c r="G502" s="217"/>
    </row>
    <row r="503" spans="1:7" s="169" customFormat="1" ht="46.8" x14ac:dyDescent="0.3">
      <c r="A503" s="173" t="s">
        <v>1052</v>
      </c>
      <c r="B503" s="176" t="s">
        <v>1053</v>
      </c>
      <c r="C503" s="170">
        <v>-762670.64</v>
      </c>
      <c r="D503" s="170">
        <v>0</v>
      </c>
      <c r="E503" s="170">
        <v>0</v>
      </c>
      <c r="F503" s="172"/>
      <c r="G503" s="217">
        <f t="shared" si="58"/>
        <v>0</v>
      </c>
    </row>
    <row r="504" spans="1:7" ht="46.8" x14ac:dyDescent="0.3">
      <c r="A504" s="1" t="s">
        <v>901</v>
      </c>
      <c r="B504" s="14" t="s">
        <v>902</v>
      </c>
      <c r="C504" s="44">
        <v>0</v>
      </c>
      <c r="D504" s="13">
        <v>0</v>
      </c>
      <c r="E504" s="13">
        <v>-230000</v>
      </c>
      <c r="F504" s="16"/>
      <c r="G504" s="217"/>
    </row>
    <row r="505" spans="1:7" ht="62.4" x14ac:dyDescent="0.3">
      <c r="A505" s="1" t="s">
        <v>809</v>
      </c>
      <c r="B505" s="14" t="s">
        <v>810</v>
      </c>
      <c r="C505" s="44">
        <v>0</v>
      </c>
      <c r="D505" s="13">
        <v>-2984.85</v>
      </c>
      <c r="E505" s="13">
        <v>-2984.85</v>
      </c>
      <c r="F505" s="16">
        <f t="shared" si="55"/>
        <v>100</v>
      </c>
      <c r="G505" s="217"/>
    </row>
    <row r="506" spans="1:7" ht="54" customHeight="1" x14ac:dyDescent="0.3">
      <c r="A506" s="1" t="s">
        <v>669</v>
      </c>
      <c r="B506" s="14" t="s">
        <v>667</v>
      </c>
      <c r="C506" s="44">
        <v>-4793.29</v>
      </c>
      <c r="D506" s="13">
        <v>-911.85</v>
      </c>
      <c r="E506" s="13">
        <v>-4610.5200000000004</v>
      </c>
      <c r="F506" s="16">
        <f t="shared" si="55"/>
        <v>505.62263530185891</v>
      </c>
      <c r="G506" s="217">
        <f t="shared" si="58"/>
        <v>96.186961356396139</v>
      </c>
    </row>
    <row r="507" spans="1:7" ht="31.2" x14ac:dyDescent="0.3">
      <c r="A507" s="1" t="s">
        <v>693</v>
      </c>
      <c r="B507" s="14" t="s">
        <v>694</v>
      </c>
      <c r="C507" s="44">
        <v>-2970000</v>
      </c>
      <c r="D507" s="13">
        <v>-7920000</v>
      </c>
      <c r="E507" s="13">
        <v>-9844560</v>
      </c>
      <c r="F507" s="16">
        <f t="shared" si="55"/>
        <v>124.30000000000001</v>
      </c>
      <c r="G507" s="217">
        <f t="shared" si="58"/>
        <v>331.46666666666664</v>
      </c>
    </row>
    <row r="508" spans="1:7" ht="31.2" x14ac:dyDescent="0.3">
      <c r="A508" s="1" t="s">
        <v>811</v>
      </c>
      <c r="B508" s="14" t="s">
        <v>812</v>
      </c>
      <c r="C508" s="44">
        <v>0</v>
      </c>
      <c r="D508" s="13">
        <v>-36766.11</v>
      </c>
      <c r="E508" s="13">
        <v>-36766.11</v>
      </c>
      <c r="F508" s="16">
        <f t="shared" si="55"/>
        <v>100</v>
      </c>
      <c r="G508" s="217"/>
    </row>
    <row r="509" spans="1:7" ht="46.8" x14ac:dyDescent="0.3">
      <c r="A509" s="1" t="s">
        <v>903</v>
      </c>
      <c r="B509" s="14" t="s">
        <v>904</v>
      </c>
      <c r="C509" s="44">
        <v>-4608280</v>
      </c>
      <c r="D509" s="13">
        <v>-55200</v>
      </c>
      <c r="E509" s="13">
        <v>-212376.99</v>
      </c>
      <c r="F509" s="16">
        <f t="shared" si="55"/>
        <v>384.74092391304345</v>
      </c>
      <c r="G509" s="217">
        <f t="shared" si="58"/>
        <v>4.6085956148497917</v>
      </c>
    </row>
    <row r="510" spans="1:7" ht="52.2" customHeight="1" x14ac:dyDescent="0.3">
      <c r="A510" s="1" t="s">
        <v>685</v>
      </c>
      <c r="B510" s="14" t="s">
        <v>668</v>
      </c>
      <c r="C510" s="44">
        <v>-7875073.5099999998</v>
      </c>
      <c r="D510" s="13">
        <v>-1716191.17</v>
      </c>
      <c r="E510" s="13">
        <v>-1716191.17</v>
      </c>
      <c r="F510" s="16">
        <f t="shared" si="55"/>
        <v>100</v>
      </c>
      <c r="G510" s="217">
        <f t="shared" si="58"/>
        <v>21.792700319822156</v>
      </c>
    </row>
    <row r="511" spans="1:7" s="174" customFormat="1" ht="46.8" x14ac:dyDescent="0.3">
      <c r="A511" s="178" t="s">
        <v>1054</v>
      </c>
      <c r="B511" s="181" t="s">
        <v>1055</v>
      </c>
      <c r="C511" s="175">
        <v>-1518064.76</v>
      </c>
      <c r="D511" s="175">
        <v>0</v>
      </c>
      <c r="E511" s="175">
        <v>0</v>
      </c>
      <c r="F511" s="177"/>
      <c r="G511" s="217">
        <f t="shared" si="58"/>
        <v>0</v>
      </c>
    </row>
    <row r="512" spans="1:7" ht="62.4" x14ac:dyDescent="0.3">
      <c r="A512" s="1" t="s">
        <v>813</v>
      </c>
      <c r="B512" s="14" t="s">
        <v>814</v>
      </c>
      <c r="C512" s="44">
        <v>0</v>
      </c>
      <c r="D512" s="13">
        <v>-928435.86</v>
      </c>
      <c r="E512" s="13">
        <v>-1373935.86</v>
      </c>
      <c r="F512" s="16">
        <f t="shared" si="55"/>
        <v>147.98392858285331</v>
      </c>
      <c r="G512" s="217"/>
    </row>
    <row r="513" spans="1:7" s="179" customFormat="1" ht="46.8" x14ac:dyDescent="0.3">
      <c r="A513" s="183" t="s">
        <v>1056</v>
      </c>
      <c r="B513" s="186" t="s">
        <v>1057</v>
      </c>
      <c r="C513" s="180">
        <v>-396072.1</v>
      </c>
      <c r="D513" s="185">
        <v>0</v>
      </c>
      <c r="E513" s="185">
        <v>0</v>
      </c>
      <c r="F513" s="182"/>
      <c r="G513" s="217">
        <f t="shared" si="58"/>
        <v>0</v>
      </c>
    </row>
    <row r="514" spans="1:7" s="179" customFormat="1" ht="31.2" x14ac:dyDescent="0.3">
      <c r="A514" s="183" t="s">
        <v>1058</v>
      </c>
      <c r="B514" s="186" t="s">
        <v>1059</v>
      </c>
      <c r="C514" s="180">
        <v>-595271.43999999994</v>
      </c>
      <c r="D514" s="185">
        <v>0</v>
      </c>
      <c r="E514" s="185">
        <v>0</v>
      </c>
      <c r="F514" s="182"/>
      <c r="G514" s="217">
        <f t="shared" si="58"/>
        <v>0</v>
      </c>
    </row>
    <row r="515" spans="1:7" s="179" customFormat="1" ht="46.8" x14ac:dyDescent="0.3">
      <c r="A515" s="183" t="s">
        <v>1060</v>
      </c>
      <c r="B515" s="186" t="s">
        <v>1061</v>
      </c>
      <c r="C515" s="180">
        <v>-1947448.64</v>
      </c>
      <c r="D515" s="185">
        <v>0</v>
      </c>
      <c r="E515" s="185">
        <v>0</v>
      </c>
      <c r="F515" s="182"/>
      <c r="G515" s="217">
        <f t="shared" si="58"/>
        <v>0</v>
      </c>
    </row>
    <row r="516" spans="1:7" ht="31.2" x14ac:dyDescent="0.3">
      <c r="A516" s="1" t="s">
        <v>670</v>
      </c>
      <c r="B516" s="14" t="s">
        <v>815</v>
      </c>
      <c r="C516" s="44">
        <v>-2998236.03</v>
      </c>
      <c r="D516" s="13">
        <v>-70272.789999999994</v>
      </c>
      <c r="E516" s="13">
        <v>-70272.789999999994</v>
      </c>
      <c r="F516" s="16">
        <f t="shared" si="55"/>
        <v>100</v>
      </c>
      <c r="G516" s="217">
        <f t="shared" si="58"/>
        <v>2.3438044669218385</v>
      </c>
    </row>
    <row r="517" spans="1:7" s="184" customFormat="1" ht="31.2" x14ac:dyDescent="0.3">
      <c r="A517" s="188" t="s">
        <v>1062</v>
      </c>
      <c r="B517" s="191" t="s">
        <v>1063</v>
      </c>
      <c r="C517" s="185">
        <v>-9777.0300000000007</v>
      </c>
      <c r="D517" s="190">
        <v>0</v>
      </c>
      <c r="E517" s="190">
        <v>0</v>
      </c>
      <c r="F517" s="187"/>
      <c r="G517" s="217">
        <f t="shared" ref="G517:G541" si="59">E517/C517*100</f>
        <v>0</v>
      </c>
    </row>
    <row r="518" spans="1:7" s="184" customFormat="1" ht="31.2" x14ac:dyDescent="0.3">
      <c r="A518" s="188" t="s">
        <v>1064</v>
      </c>
      <c r="B518" s="191" t="s">
        <v>1065</v>
      </c>
      <c r="C518" s="185">
        <v>-1373961.38</v>
      </c>
      <c r="D518" s="190">
        <v>0</v>
      </c>
      <c r="E518" s="190">
        <v>0</v>
      </c>
      <c r="F518" s="187"/>
      <c r="G518" s="217">
        <f t="shared" si="59"/>
        <v>0</v>
      </c>
    </row>
    <row r="519" spans="1:7" s="184" customFormat="1" ht="36.6" customHeight="1" x14ac:dyDescent="0.3">
      <c r="A519" s="188" t="s">
        <v>1066</v>
      </c>
      <c r="B519" s="191" t="s">
        <v>1067</v>
      </c>
      <c r="C519" s="185">
        <v>-349438.44</v>
      </c>
      <c r="D519" s="190">
        <v>0</v>
      </c>
      <c r="E519" s="190">
        <v>0</v>
      </c>
      <c r="F519" s="187"/>
      <c r="G519" s="217">
        <f t="shared" si="59"/>
        <v>0</v>
      </c>
    </row>
    <row r="520" spans="1:7" ht="31.2" x14ac:dyDescent="0.3">
      <c r="A520" s="1" t="s">
        <v>465</v>
      </c>
      <c r="B520" s="2" t="s">
        <v>466</v>
      </c>
      <c r="C520" s="44">
        <v>-23571.82</v>
      </c>
      <c r="D520" s="13">
        <v>-11726.87</v>
      </c>
      <c r="E520" s="13">
        <v>-11726.87</v>
      </c>
      <c r="F520" s="16">
        <f t="shared" si="55"/>
        <v>100</v>
      </c>
      <c r="G520" s="217">
        <f t="shared" si="59"/>
        <v>49.749531432023495</v>
      </c>
    </row>
    <row r="521" spans="1:7" ht="54" customHeight="1" x14ac:dyDescent="0.3">
      <c r="A521" s="1" t="s">
        <v>467</v>
      </c>
      <c r="B521" s="2" t="s">
        <v>468</v>
      </c>
      <c r="C521" s="44">
        <v>-2937784.11</v>
      </c>
      <c r="D521" s="13">
        <v>-397831</v>
      </c>
      <c r="E521" s="13">
        <v>-2170475.6</v>
      </c>
      <c r="F521" s="16">
        <f t="shared" si="55"/>
        <v>545.57729287059078</v>
      </c>
      <c r="G521" s="217">
        <f t="shared" si="59"/>
        <v>73.881385381991194</v>
      </c>
    </row>
    <row r="522" spans="1:7" ht="31.2" x14ac:dyDescent="0.3">
      <c r="A522" s="1" t="s">
        <v>346</v>
      </c>
      <c r="B522" s="2" t="s">
        <v>160</v>
      </c>
      <c r="C522" s="44">
        <v>-1062938.1100000001</v>
      </c>
      <c r="D522" s="13">
        <v>-347441.04</v>
      </c>
      <c r="E522" s="13">
        <v>-610297.89</v>
      </c>
      <c r="F522" s="16">
        <f t="shared" ref="F522:F541" si="60">E522/D522*100</f>
        <v>175.6550953220725</v>
      </c>
      <c r="G522" s="217">
        <f t="shared" si="59"/>
        <v>57.416126513706423</v>
      </c>
    </row>
    <row r="523" spans="1:7" s="189" customFormat="1" ht="93.6" x14ac:dyDescent="0.3">
      <c r="A523" s="193" t="s">
        <v>1068</v>
      </c>
      <c r="B523" s="194" t="s">
        <v>1069</v>
      </c>
      <c r="C523" s="190">
        <v>-75995.460000000006</v>
      </c>
      <c r="D523" s="190">
        <v>0</v>
      </c>
      <c r="E523" s="190">
        <v>0</v>
      </c>
      <c r="F523" s="192"/>
      <c r="G523" s="217">
        <f t="shared" si="59"/>
        <v>0</v>
      </c>
    </row>
    <row r="524" spans="1:7" ht="62.4" x14ac:dyDescent="0.3">
      <c r="A524" s="1" t="s">
        <v>347</v>
      </c>
      <c r="B524" s="2" t="s">
        <v>149</v>
      </c>
      <c r="C524" s="44">
        <v>-4098892.03</v>
      </c>
      <c r="D524" s="13">
        <v>-736440.48</v>
      </c>
      <c r="E524" s="13">
        <v>-1422182.5</v>
      </c>
      <c r="F524" s="16">
        <f>E524/D524*100</f>
        <v>193.11574236114777</v>
      </c>
      <c r="G524" s="217">
        <f t="shared" si="59"/>
        <v>34.696754381207747</v>
      </c>
    </row>
    <row r="525" spans="1:7" ht="109.2" x14ac:dyDescent="0.3">
      <c r="A525" s="1" t="s">
        <v>469</v>
      </c>
      <c r="B525" s="2" t="s">
        <v>480</v>
      </c>
      <c r="C525" s="44">
        <v>-347558.28</v>
      </c>
      <c r="D525" s="13">
        <v>-5810</v>
      </c>
      <c r="E525" s="13">
        <v>-56822.5</v>
      </c>
      <c r="F525" s="16">
        <f>E525/D525*100</f>
        <v>978.01204819277109</v>
      </c>
      <c r="G525" s="217">
        <f t="shared" si="59"/>
        <v>16.349056624402674</v>
      </c>
    </row>
    <row r="526" spans="1:7" ht="62.4" x14ac:dyDescent="0.3">
      <c r="A526" s="1" t="s">
        <v>592</v>
      </c>
      <c r="B526" s="2" t="s">
        <v>590</v>
      </c>
      <c r="C526" s="44">
        <v>-1.68</v>
      </c>
      <c r="D526" s="13">
        <v>-1433.32</v>
      </c>
      <c r="E526" s="13">
        <v>-1433.32</v>
      </c>
      <c r="F526" s="16">
        <f t="shared" ref="F526:F527" si="61">E526/D526*100</f>
        <v>100</v>
      </c>
      <c r="G526" s="217">
        <f t="shared" si="59"/>
        <v>85316.666666666657</v>
      </c>
    </row>
    <row r="527" spans="1:7" ht="62.4" x14ac:dyDescent="0.3">
      <c r="A527" s="1" t="s">
        <v>593</v>
      </c>
      <c r="B527" s="2" t="s">
        <v>591</v>
      </c>
      <c r="C527" s="44">
        <v>-1413.23</v>
      </c>
      <c r="D527" s="13">
        <v>-705.3</v>
      </c>
      <c r="E527" s="13">
        <v>-705.3</v>
      </c>
      <c r="F527" s="16">
        <f t="shared" si="61"/>
        <v>100</v>
      </c>
      <c r="G527" s="217">
        <f t="shared" si="59"/>
        <v>49.906950744040245</v>
      </c>
    </row>
    <row r="528" spans="1:7" ht="46.8" x14ac:dyDescent="0.3">
      <c r="A528" s="1" t="s">
        <v>905</v>
      </c>
      <c r="B528" s="2" t="s">
        <v>906</v>
      </c>
      <c r="C528" s="44">
        <v>-22922.65</v>
      </c>
      <c r="D528" s="13">
        <v>0</v>
      </c>
      <c r="E528" s="13">
        <v>-65438</v>
      </c>
      <c r="F528" s="16"/>
      <c r="G528" s="217">
        <f t="shared" si="59"/>
        <v>285.47310193193192</v>
      </c>
    </row>
    <row r="529" spans="1:7" ht="46.8" x14ac:dyDescent="0.3">
      <c r="A529" s="1" t="s">
        <v>939</v>
      </c>
      <c r="B529" s="2" t="s">
        <v>940</v>
      </c>
      <c r="C529" s="44">
        <v>0</v>
      </c>
      <c r="D529" s="13">
        <v>0</v>
      </c>
      <c r="E529" s="13">
        <v>-553839.30000000005</v>
      </c>
      <c r="F529" s="16"/>
      <c r="G529" s="217"/>
    </row>
    <row r="530" spans="1:7" s="195" customFormat="1" ht="68.400000000000006" customHeight="1" x14ac:dyDescent="0.3">
      <c r="A530" s="198" t="s">
        <v>1070</v>
      </c>
      <c r="B530" s="199" t="s">
        <v>1071</v>
      </c>
      <c r="C530" s="196">
        <v>-1512.36</v>
      </c>
      <c r="D530" s="196">
        <v>0</v>
      </c>
      <c r="E530" s="196">
        <v>0</v>
      </c>
      <c r="F530" s="197"/>
      <c r="G530" s="217">
        <f t="shared" si="59"/>
        <v>0</v>
      </c>
    </row>
    <row r="531" spans="1:7" s="200" customFormat="1" ht="52.2" customHeight="1" x14ac:dyDescent="0.3">
      <c r="A531" s="203" t="s">
        <v>1072</v>
      </c>
      <c r="B531" s="204" t="s">
        <v>1073</v>
      </c>
      <c r="C531" s="201">
        <v>-5451813.5800000001</v>
      </c>
      <c r="D531" s="201">
        <v>0</v>
      </c>
      <c r="E531" s="201">
        <v>0</v>
      </c>
      <c r="F531" s="202"/>
      <c r="G531" s="217">
        <f t="shared" si="59"/>
        <v>0</v>
      </c>
    </row>
    <row r="532" spans="1:7" ht="93.6" x14ac:dyDescent="0.3">
      <c r="A532" s="1" t="s">
        <v>816</v>
      </c>
      <c r="B532" s="2" t="s">
        <v>817</v>
      </c>
      <c r="C532" s="44">
        <v>0</v>
      </c>
      <c r="D532" s="13">
        <v>-329425.46999999997</v>
      </c>
      <c r="E532" s="13">
        <v>-329425.46999999997</v>
      </c>
      <c r="F532" s="16">
        <f t="shared" ref="F532:F533" si="62">E532/D532*100</f>
        <v>100</v>
      </c>
      <c r="G532" s="217"/>
    </row>
    <row r="533" spans="1:7" ht="145.80000000000001" customHeight="1" x14ac:dyDescent="0.3">
      <c r="A533" s="1" t="s">
        <v>818</v>
      </c>
      <c r="B533" s="2" t="s">
        <v>819</v>
      </c>
      <c r="C533" s="44">
        <v>0</v>
      </c>
      <c r="D533" s="13">
        <v>-2405129.77</v>
      </c>
      <c r="E533" s="13">
        <v>-2405129.77</v>
      </c>
      <c r="F533" s="16">
        <f t="shared" si="62"/>
        <v>100</v>
      </c>
      <c r="G533" s="217"/>
    </row>
    <row r="534" spans="1:7" ht="124.8" x14ac:dyDescent="0.3">
      <c r="A534" s="1" t="s">
        <v>820</v>
      </c>
      <c r="B534" s="2" t="s">
        <v>821</v>
      </c>
      <c r="C534" s="44">
        <v>0</v>
      </c>
      <c r="D534" s="13">
        <v>-99358.38</v>
      </c>
      <c r="E534" s="13">
        <v>-99358.38</v>
      </c>
      <c r="F534" s="16">
        <f>E534/D534*100</f>
        <v>100</v>
      </c>
      <c r="G534" s="217"/>
    </row>
    <row r="535" spans="1:7" ht="144" customHeight="1" x14ac:dyDescent="0.3">
      <c r="A535" s="1" t="s">
        <v>822</v>
      </c>
      <c r="B535" s="219" t="s">
        <v>823</v>
      </c>
      <c r="C535" s="44">
        <v>0</v>
      </c>
      <c r="D535" s="13">
        <v>-24471373.73</v>
      </c>
      <c r="E535" s="13">
        <v>-24471373.780000001</v>
      </c>
      <c r="F535" s="16">
        <f>E535/D535*100</f>
        <v>100.00000020432036</v>
      </c>
      <c r="G535" s="217"/>
    </row>
    <row r="536" spans="1:7" s="205" customFormat="1" ht="100.8" customHeight="1" x14ac:dyDescent="0.3">
      <c r="A536" s="208" t="s">
        <v>1074</v>
      </c>
      <c r="B536" s="209" t="s">
        <v>1075</v>
      </c>
      <c r="C536" s="206">
        <v>-845125.07</v>
      </c>
      <c r="D536" s="206">
        <v>0</v>
      </c>
      <c r="E536" s="206">
        <v>0</v>
      </c>
      <c r="F536" s="207"/>
      <c r="G536" s="217">
        <f t="shared" si="59"/>
        <v>0</v>
      </c>
    </row>
    <row r="537" spans="1:7" ht="140.4" x14ac:dyDescent="0.3">
      <c r="A537" s="1" t="s">
        <v>907</v>
      </c>
      <c r="B537" s="2" t="s">
        <v>908</v>
      </c>
      <c r="C537" s="44">
        <v>-71879.03</v>
      </c>
      <c r="D537" s="13">
        <v>0</v>
      </c>
      <c r="E537" s="13">
        <v>-59.51</v>
      </c>
      <c r="F537" s="16"/>
      <c r="G537" s="217">
        <f t="shared" si="59"/>
        <v>8.2791879634435808E-2</v>
      </c>
    </row>
    <row r="538" spans="1:7" s="210" customFormat="1" ht="86.4" customHeight="1" x14ac:dyDescent="0.3">
      <c r="A538" s="213" t="s">
        <v>1076</v>
      </c>
      <c r="B538" s="214" t="s">
        <v>1077</v>
      </c>
      <c r="C538" s="211">
        <v>-16423.55</v>
      </c>
      <c r="D538" s="216">
        <v>0</v>
      </c>
      <c r="E538" s="216">
        <v>0</v>
      </c>
      <c r="F538" s="212"/>
      <c r="G538" s="217">
        <f t="shared" si="59"/>
        <v>0</v>
      </c>
    </row>
    <row r="539" spans="1:7" s="210" customFormat="1" ht="46.8" x14ac:dyDescent="0.3">
      <c r="A539" s="213" t="s">
        <v>1078</v>
      </c>
      <c r="B539" s="214" t="s">
        <v>940</v>
      </c>
      <c r="C539" s="211">
        <v>-2080971.25</v>
      </c>
      <c r="D539" s="216">
        <v>0</v>
      </c>
      <c r="E539" s="216">
        <v>0</v>
      </c>
      <c r="F539" s="212"/>
      <c r="G539" s="217">
        <f t="shared" si="59"/>
        <v>0</v>
      </c>
    </row>
    <row r="540" spans="1:7" ht="46.8" x14ac:dyDescent="0.3">
      <c r="A540" s="1" t="s">
        <v>470</v>
      </c>
      <c r="B540" s="14" t="s">
        <v>471</v>
      </c>
      <c r="C540" s="44">
        <v>-3462613.77</v>
      </c>
      <c r="D540" s="13">
        <v>-235585.78</v>
      </c>
      <c r="E540" s="13">
        <v>-1648874.54</v>
      </c>
      <c r="F540" s="16">
        <f t="shared" ref="F540" si="63">E540/D540*100</f>
        <v>699.90410287072507</v>
      </c>
      <c r="G540" s="217">
        <f t="shared" si="59"/>
        <v>47.619360677353285</v>
      </c>
    </row>
    <row r="541" spans="1:7" ht="20.25" customHeight="1" x14ac:dyDescent="0.3">
      <c r="A541" s="21" t="s">
        <v>35</v>
      </c>
      <c r="B541" s="22"/>
      <c r="C541" s="43">
        <f>C4+C237</f>
        <v>57806577659.32</v>
      </c>
      <c r="D541" s="12">
        <f>D4+D237</f>
        <v>85499050911.690002</v>
      </c>
      <c r="E541" s="12">
        <f>E4+E237</f>
        <v>62931345801.519989</v>
      </c>
      <c r="F541" s="17">
        <f t="shared" si="60"/>
        <v>73.604730263638046</v>
      </c>
      <c r="G541" s="218">
        <f t="shared" si="59"/>
        <v>108.86537198656274</v>
      </c>
    </row>
    <row r="544" spans="1:7" x14ac:dyDescent="0.3">
      <c r="E544" s="8"/>
    </row>
    <row r="545" spans="2:6" x14ac:dyDescent="0.3">
      <c r="B545" s="10"/>
      <c r="C545" s="10"/>
      <c r="E545" s="5"/>
      <c r="F545" s="5"/>
    </row>
    <row r="549" spans="2:6" x14ac:dyDescent="0.3">
      <c r="B549" s="11"/>
      <c r="C549" s="11"/>
      <c r="D549" s="4"/>
    </row>
    <row r="550" spans="2:6" x14ac:dyDescent="0.3">
      <c r="B550" s="11"/>
      <c r="C550" s="11"/>
      <c r="D550" s="4"/>
    </row>
  </sheetData>
  <mergeCells count="3">
    <mergeCell ref="A541:B541"/>
    <mergeCell ref="A1:G1"/>
    <mergeCell ref="A2:G2"/>
  </mergeCells>
  <pageMargins left="0.38" right="0.39370078740157483"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2022-10-14T06:33:58Z</cp:lastPrinted>
  <dcterms:created xsi:type="dcterms:W3CDTF">2018-12-25T15:55:39Z</dcterms:created>
  <dcterms:modified xsi:type="dcterms:W3CDTF">2022-10-18T12:56:40Z</dcterms:modified>
</cp:coreProperties>
</file>